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'Arkusz1'!$7:$7</definedName>
  </definedNames>
  <calcPr calcMode="manual" fullCalcOnLoad="1"/>
</workbook>
</file>

<file path=xl/sharedStrings.xml><?xml version="1.0" encoding="utf-8"?>
<sst xmlns="http://schemas.openxmlformats.org/spreadsheetml/2006/main" count="271" uniqueCount="185">
  <si>
    <t>Klasyfikacja budżetowa</t>
  </si>
  <si>
    <t>Nazwa</t>
  </si>
  <si>
    <t>Plan wydatków budżetowych</t>
  </si>
  <si>
    <t>Uzasadnienie zmian</t>
  </si>
  <si>
    <t>Zwiększenie w złotych</t>
  </si>
  <si>
    <t>Zmniejszenie w złotych</t>
  </si>
  <si>
    <t>600</t>
  </si>
  <si>
    <t>60016</t>
  </si>
  <si>
    <t>Transport i łączność</t>
  </si>
  <si>
    <t>Drogi publiczne gminne</t>
  </si>
  <si>
    <t>Razem</t>
  </si>
  <si>
    <t xml:space="preserve">                                  </t>
  </si>
  <si>
    <t>§</t>
  </si>
  <si>
    <t>Dział</t>
  </si>
  <si>
    <t>Rozdział</t>
  </si>
  <si>
    <t>Plan dochodów budżetowych</t>
  </si>
  <si>
    <t>852</t>
  </si>
  <si>
    <t>Pomoc społeczna</t>
  </si>
  <si>
    <t>0970</t>
  </si>
  <si>
    <t>Wpływy z różnych dochodów</t>
  </si>
  <si>
    <t>Zakup usług pozostałych</t>
  </si>
  <si>
    <t>Wynagrodzenia bezosobowe</t>
  </si>
  <si>
    <t>Zakup usług remontowych</t>
  </si>
  <si>
    <t>Urealnienie planu</t>
  </si>
  <si>
    <t>Zakup energii</t>
  </si>
  <si>
    <t>85212</t>
  </si>
  <si>
    <t>710</t>
  </si>
  <si>
    <t>71004</t>
  </si>
  <si>
    <t>4170</t>
  </si>
  <si>
    <t>4270</t>
  </si>
  <si>
    <t>Działalność usługowa</t>
  </si>
  <si>
    <t>Plany zagospodarowania przestrzennego</t>
  </si>
  <si>
    <t xml:space="preserve">Świadczenia rodzinne, zaliczka alimentacyjna oraz składki na ubezpieczenia emerytalne i rentowe z ubezpieczenia społecznego </t>
  </si>
  <si>
    <t>6050</t>
  </si>
  <si>
    <t>700</t>
  </si>
  <si>
    <t>900</t>
  </si>
  <si>
    <t>Wydatki inwestycyjne jednostek budżetowych</t>
  </si>
  <si>
    <t>Gospodarka mieszkaniowa</t>
  </si>
  <si>
    <t>Gospodatka komunalna i ochrona środowiska</t>
  </si>
  <si>
    <t>756</t>
  </si>
  <si>
    <t>75618</t>
  </si>
  <si>
    <t>4300</t>
  </si>
  <si>
    <t>90015</t>
  </si>
  <si>
    <t>0580</t>
  </si>
  <si>
    <t>0470</t>
  </si>
  <si>
    <t>0750</t>
  </si>
  <si>
    <t>75616</t>
  </si>
  <si>
    <t>75615</t>
  </si>
  <si>
    <t>0500</t>
  </si>
  <si>
    <t>4110</t>
  </si>
  <si>
    <t>4120</t>
  </si>
  <si>
    <t>70004</t>
  </si>
  <si>
    <t>Różne jednostki obsługi gospodarki mieszkaniowej</t>
  </si>
  <si>
    <t>Wpływy z opłat za zarząd, użytkowanie i użytkowanie wieczyste nieruchomości</t>
  </si>
  <si>
    <t>Grzywny i inne kary pienieżne od osób prawnych i innych jednostek organizacyjnych</t>
  </si>
  <si>
    <t>Dochody od osób prawnych, od osób fizycnych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</si>
  <si>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</si>
  <si>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Podatek od czynności cywilnoprawnych</t>
  </si>
  <si>
    <t>Wpływy z podatku rolnego, podatku leśnego, podatku od czynności cywilnoprawnych, podatków i opłat lokalnych od osób fizycznych</t>
  </si>
  <si>
    <t>Wpływy z innych opłat stanowiacych dochody jednostek samorządu terytorialnego terytorialnego na podstawie ustaw</t>
  </si>
  <si>
    <t>Składki na ubezpieczenia społeczne</t>
  </si>
  <si>
    <t>Oświetlenie ulic, placów i dróg</t>
  </si>
  <si>
    <t>4210</t>
  </si>
  <si>
    <t>0690</t>
  </si>
  <si>
    <t>0460</t>
  </si>
  <si>
    <t>70005</t>
  </si>
  <si>
    <t>0760</t>
  </si>
  <si>
    <t>0910</t>
  </si>
  <si>
    <t>801</t>
  </si>
  <si>
    <t>80101</t>
  </si>
  <si>
    <t>4260</t>
  </si>
  <si>
    <t>80110</t>
  </si>
  <si>
    <t>4010</t>
  </si>
  <si>
    <t>80103</t>
  </si>
  <si>
    <t>80113</t>
  </si>
  <si>
    <t>80114</t>
  </si>
  <si>
    <t>854</t>
  </si>
  <si>
    <t>85401</t>
  </si>
  <si>
    <t>4370</t>
  </si>
  <si>
    <t>4410</t>
  </si>
  <si>
    <t>4430</t>
  </si>
  <si>
    <t>4500</t>
  </si>
  <si>
    <t>85228</t>
  </si>
  <si>
    <t>85213</t>
  </si>
  <si>
    <t>85214</t>
  </si>
  <si>
    <t>85215</t>
  </si>
  <si>
    <t>85415</t>
  </si>
  <si>
    <t>921</t>
  </si>
  <si>
    <t>92109</t>
  </si>
  <si>
    <t>630</t>
  </si>
  <si>
    <t>63095</t>
  </si>
  <si>
    <t>010</t>
  </si>
  <si>
    <t>01010</t>
  </si>
  <si>
    <t>926</t>
  </si>
  <si>
    <t>92601</t>
  </si>
  <si>
    <t xml:space="preserve">Zakup materiałów i wyposażenia </t>
  </si>
  <si>
    <t>Zakup matariałów i wyposażenia</t>
  </si>
  <si>
    <t>Wynagrodzenia osobowe pracowników</t>
  </si>
  <si>
    <t>Składki na Fundusz Pracy</t>
  </si>
  <si>
    <t>Opłaty z tytułu zakupu usług telekomunikacyjnych telefoni stacjonarnej</t>
  </si>
  <si>
    <t>Podróże słuzbowe krajowe</t>
  </si>
  <si>
    <t>Różne opłaty i składki</t>
  </si>
  <si>
    <t>Pozostałe podatki na rzecz bedżetów jednostek samorządu terytorialnego</t>
  </si>
  <si>
    <t>Podróże służbowe krajowe</t>
  </si>
  <si>
    <t>Świadczenia społeczne</t>
  </si>
  <si>
    <t>Wynagrodzenie osobowe pracowników</t>
  </si>
  <si>
    <t>Odpis na zakładowy fundusz świadczeń socjalnych</t>
  </si>
  <si>
    <t>Zakup materiałów papierniczych do sprzętu drukarskiego i urządzeń kserograficznych</t>
  </si>
  <si>
    <t>Składki na ubezpieczenie zdrowotne</t>
  </si>
  <si>
    <t>Inne formy pomocy dla uczniów</t>
  </si>
  <si>
    <t>Dotacja podmiotowa z budżetu dla samorządowej instytucji kultury</t>
  </si>
  <si>
    <t>Rolnictwo i łowiectwo</t>
  </si>
  <si>
    <t>Infrastruktura wodociągowa i sanitacyjna wsi</t>
  </si>
  <si>
    <t xml:space="preserve"> Turystyka</t>
  </si>
  <si>
    <t>Pozostała działalność</t>
  </si>
  <si>
    <t>Gospodarka gruntami i nieruchomościami</t>
  </si>
  <si>
    <t>4590</t>
  </si>
  <si>
    <t>Kary i odszkodawania wpłacane na rzecz osob fizycznych</t>
  </si>
  <si>
    <t>Oświata i wychowanie</t>
  </si>
  <si>
    <t>Szkoły podstawowe</t>
  </si>
  <si>
    <t>Oddziały przedszkolene w szkołach podstawowych</t>
  </si>
  <si>
    <t>Gimnazja</t>
  </si>
  <si>
    <t>Dowożenie uczniów do szkół</t>
  </si>
  <si>
    <t>Zespoły obsługi ekonomiczno-administracyjnej szkół</t>
  </si>
  <si>
    <t>Składki na ubezpieczenia zdrowotne opłaczne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</si>
  <si>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</si>
  <si>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</si>
  <si>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Usługi opiekuńcze i specjalistyczne usługi opiekuńcze</t>
  </si>
  <si>
    <t>Świetlice szkolne</t>
  </si>
  <si>
    <t>Pomoc materialna dla uczniów</t>
  </si>
  <si>
    <t>Kultura i ochrona dziedzictwa narodowego</t>
  </si>
  <si>
    <t>Domy i ośrodki kultury, świetlice i kluby</t>
  </si>
  <si>
    <t>Kultura fizyczna i sport</t>
  </si>
  <si>
    <t>Obiekty sportowe</t>
  </si>
  <si>
    <t>Edukacyjna opieka wychowawcza</t>
  </si>
  <si>
    <t>80104</t>
  </si>
  <si>
    <t>2650</t>
  </si>
  <si>
    <t>Dotacje celowe przekazane z budżetu państwa na realizację zadań bieżących z zakresu administracji rządowej oraz innych zadań zleconych gminom (zwiążkom gmin) ustawami</t>
  </si>
  <si>
    <t>Wpływy z różnych opłat</t>
  </si>
  <si>
    <t>Wpływy z tytułu odpłatnego nabycia prawa własności oraz prawa użytkowania wieczystego nieruchomości</t>
  </si>
  <si>
    <t>Odsetki od nieterminowych wpłat z tytułu podatków i opłat</t>
  </si>
  <si>
    <t>Wpływy z opłaty eksploatacyjnej</t>
  </si>
  <si>
    <t>Dotacja przedmiotowa z budżetu dla zakładu budżetowego</t>
  </si>
  <si>
    <t>Przedszkola</t>
  </si>
  <si>
    <t>Pismo Świetokrzyskiego Urzędu Wojewódzkiego w Kielcach Wydział Finansów i Budżetu z dnia 20.11.2007 znak FN.I.3011.1/158/2007</t>
  </si>
  <si>
    <t>Pismo Świetokrzyskiego Urzędu Wojewódzkiego w Kielcach Wydział Finansów i Budżetu z dnia 15.11.2007 znak FN.I.3011.1/156/2007</t>
  </si>
  <si>
    <t>Pismo Wydziału Ochrony Środowiska i Gospodarki Mieniem z dnia 14.11.2007 znak OŚiGM II.0114/30/07</t>
  </si>
  <si>
    <t>Pismo Zespołu Ekonomiczno-Administracyjnego Szkoł i Przedszkoli z dnia 19.11.2007 znak ZEASziP 043/35/2007                                                                         Pismo Zespołu Ekonomiczno-Administracyjnego Szkoł i Przedszkoli z dnia 20.11.2007 znak ZEASziP 043/36/2007</t>
  </si>
  <si>
    <t>Zmiana klasyfikacji budżetowej</t>
  </si>
  <si>
    <t>Pismo Miejsko-Gminnego Ośrodka Pomocy Społecznej w Pińczowie z dnia 08.11.2007 znak PS.F.8147/39/07</t>
  </si>
  <si>
    <t>Pismo Miejsko-Gminnego Ośrodka Pomocy Społecznej w Pińczowie z dnia 14.11.2007 znak PS.F.8147/42/07</t>
  </si>
  <si>
    <t>Pismo Wydziału Nadzoru Właścicielskiego z dnia 22.11.2007 znak NW.43181/2007</t>
  </si>
  <si>
    <t>Pismo Pińczowskiego Samorządowego Centrum Kultury w Pińczowie z dnia 06.08.2007 znak PSCK 271/2007 - 3 000 zł na remont świetlicy w Szczypcu                                                                                                      Pismo Pińczowskiego Samorządowego Centrum Kultury w Pińczowie z dnia 11.09.2007 znak PSCK 402/2007 - 6 000 zł na "Powitanie Nowego Roku - Sylwester pod gwiazdami"</t>
  </si>
  <si>
    <t>Zmiejszenie środków na zadanie inwestycyjne: "Przeprojektowanie projektu hali sportowej na salę gimnastyczną przy Szkole Podstawowej nr 1 w Pińczowie" - 6 000 zł - decyzja burmistrza</t>
  </si>
  <si>
    <t>Zmiejszenie środków na zadanie inwestycyjne: "Budowa hali widowiskowo-sportowej i otwartej uzupełniającej infrastrultury sportowo-rekreacyjnej z niezbędną infrastrukturą techniczną na nieruchomościach położonych w Pińczowie obręb 12 stanowiących własność Powiatu i Gminy 2007-2008" - 22 000 zł - decyzja burmistrza</t>
  </si>
  <si>
    <t>Urealnienie planu - decyzja burmistrza</t>
  </si>
  <si>
    <t>Urealnienie planu - decyzja burmistrz</t>
  </si>
  <si>
    <t>Wyrok Sądu Administracyjnego w Kielcach Sygn.akt II SA/Ke 384/07 z dnia 4 października 2007</t>
  </si>
  <si>
    <t xml:space="preserve">Pismo Wydziały Ochrony Środowiska i Gospodarki Mieniem z dnia 21.11.2007 OŚiGM Vb-7141/110/07 </t>
  </si>
  <si>
    <t>Dochody z najmu i dzierżawy składników majątkowych Skarbu Państwa jednostek samorządu terytorialnego lub innych jednostek zaliczanych do sektora finasów publicznych oraz innych umów o podobnym charakterze</t>
  </si>
  <si>
    <t>Pismo Wydziału Inwestycji z dnia 20.11.2007 znak I.III.3040/25/07 Zwiększenie środków na zadanie inwestycyjne: Budowa przydomowych oczyszczalni ścieków w miejscowości Orkanów 2007-2008" -                                                   22 000 zł</t>
  </si>
  <si>
    <t xml:space="preserve">Pismo Zespołu Ekonomiczno-Administracyjnego Szkoł i Przedszkoli z dnia 19.11.2007 znak ZEASziP 043/35/2007                                                                         Pismo Zespołu Ekonomiczno-Administracyjnego Szkoł i Przedszkoli z dnia 20.11.2007 znak ZEASziP 043/36/2007 </t>
  </si>
  <si>
    <t xml:space="preserve">Pismo Miejsko-Gminnego Ośrodka Pomocy Społecznej w Pińczowie z dnia 14.11.2007 znak PS.F.8147/43/07                                                                                                                   Pismo Świetokrzyskiego Urzędu Wojewódzkiego w Kielcach Wydział Finansów i Budżetu z dnia 21.11.2007 znak FN.I.3011.1/161b/2007                                                                                                                          Pismo Miejsko-Gminnego Ośrodka Pomocy Społecznej w Pińczowie z dnia 27.11.2007 znak PS.F.8147/44/07             </t>
  </si>
  <si>
    <t>758</t>
  </si>
  <si>
    <t>75801</t>
  </si>
  <si>
    <t>2920</t>
  </si>
  <si>
    <t>Subwencje ogólne z budżetu państwa</t>
  </si>
  <si>
    <t>Różne rozliczenia</t>
  </si>
  <si>
    <t>Cześć oświatowa subwencji ogólnej dla jednostek samorządu terytorialnego</t>
  </si>
  <si>
    <t>75818</t>
  </si>
  <si>
    <t>Rezerwy ogólne i celowe</t>
  </si>
  <si>
    <t>4810</t>
  </si>
  <si>
    <t>Rezerwy</t>
  </si>
  <si>
    <t>Pismo Ministra Finansów z dnia 22 listopada 2007 roku znak ST5-4822-27g/BKU/07</t>
  </si>
  <si>
    <t>Pismo Burmistrza Miasta i Gminy Pińczów z dnia 29.11.2007 środki na zadanie inwestycyjne "Projekt przebudowy dróg w Borkowie"</t>
  </si>
  <si>
    <t>Pismo Wydziału Inwestycji z dnia 20.11.2007 znak I.III.3040/25/07 Zwiększenie środkow na zadania inwestycyjne: "Przebudowa drogi do oś. Witosa 2007-2008" - 100 000 zł ; " Projekt przebudowy dróg w Borkowie" - 7 500 zł   Zmniejszenie środkow na zadania inwestycyjne: "Budowa ciągu pieszego tzw. Stoku - projekt i wykonastwo 2006-2008" -                                      100 000 zł                                                                                       Decyzja Burmistrza - zmiejszenie środków na zadania inwestycyjne: "Budowa ciągu pieszego tzw. Stoku - projekt i wykonastwo 2006-2008"                                               132 605 zł</t>
  </si>
  <si>
    <t>Pismo Wydziału Ochrony Środowiska i Gospodarki Mieniem z dnia 14.11.2007 znak OŚiGM II.0114/30/07  Pismo Wydziału Ochrony Środowiska i Gospodarki Mieniem z dnia 30.11.2007 znak OŚiGM II.0114/30/07</t>
  </si>
  <si>
    <t>01008</t>
  </si>
  <si>
    <t>Melioracje wodne</t>
  </si>
  <si>
    <t>Pismo Wydziału Ochrony Środowiska i Gospodarki Mieniem z dnia 30.11.2007 znak OŚiGM II.0114/30/07</t>
  </si>
  <si>
    <t xml:space="preserve">Pismo Zespołu Ekonomiczno-Administracyjnego Szkoł i Przedszkoli z dnia 19.11.2007 znak ZEASziP 043/35/2007                                                                         Pismo Zespołu Ekonomiczno-Administracyjnego Szkoł i Przedszkoli z dnia 20.11.2007 znak ZEASziP 043/36/2007                                                                                    Pismo Zespołu Ekonomiczno-Administracyjnego Szkoł i Przedszkoli z dnia 06.12.2007 znak ZEAZiP/38/2007                                                    </t>
  </si>
  <si>
    <t>Przewodniczący</t>
  </si>
  <si>
    <t>Rady Miejskiej</t>
  </si>
  <si>
    <t>Marek OMASTA</t>
  </si>
  <si>
    <t>Załącznik Nr 1 do uchwały Nr XVIII/135/07                                                                        Rady Miejskiej w Pińczowie z dnia 5 grudnia 2007 r.                                                                  w sprawie zmian w budżecie Gminy na 2007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</si>
</sst>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10"/>
      <color indexed="57"/>
      <name val="Arial"/>
      <family val="0"/>
    </font>
    <font>
      <sz val="10"/>
      <color indexed="57"/>
      <name val="Arial"/>
      <family val="0"/>
    </font>
    <font>
      <sz val="10"/>
      <color indexed="50"/>
      <name val="Arial"/>
      <family val="0"/>
    </font>
    <font>
      <b/>
      <sz val="10"/>
      <color indexed="5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view="pageBreakPreview" zoomScaleSheetLayoutView="100" workbookViewId="0" topLeftCell="C1">
      <selection activeCell="G1" sqref="G1:I3"/>
    </sheetView>
  </sheetViews>
  <sheetFormatPr defaultColWidth="9.140625" defaultRowHeight="12.75"/>
  <cols>
    <col min="1" max="1" width="5.28125" style="18" customWidth="1"/>
    <col min="2" max="2" width="8.421875" style="18" customWidth="1"/>
    <col min="3" max="3" width="6.140625" style="15" customWidth="1"/>
    <col min="4" max="4" width="30.57421875" style="15" customWidth="1"/>
    <col min="5" max="5" width="12.7109375" style="15" customWidth="1"/>
    <col min="6" max="6" width="15.140625" style="15" customWidth="1"/>
    <col min="7" max="7" width="14.140625" style="15" customWidth="1"/>
    <col min="8" max="8" width="13.28125" style="15" customWidth="1"/>
    <col min="9" max="9" width="40.8515625" style="15" customWidth="1"/>
    <col min="10" max="16384" width="9.140625" style="15" customWidth="1"/>
  </cols>
  <sheetData>
    <row r="1" spans="1:9" ht="12.75" customHeight="1">
      <c r="A1" s="16"/>
      <c r="B1" s="16"/>
      <c r="C1" s="17"/>
      <c r="D1" s="17"/>
      <c r="E1" s="17"/>
      <c r="F1" s="17"/>
      <c r="G1" s="50" t="s">
        <v>184</v>
      </c>
      <c r="H1" s="50"/>
      <c r="I1" s="50"/>
    </row>
    <row r="2" spans="7:9" ht="15.75" customHeight="1">
      <c r="G2" s="50"/>
      <c r="H2" s="50"/>
      <c r="I2" s="50"/>
    </row>
    <row r="3" spans="7:9" ht="15.75" customHeight="1">
      <c r="G3" s="50"/>
      <c r="H3" s="50"/>
      <c r="I3" s="50"/>
    </row>
    <row r="4" ht="11.25" customHeight="1">
      <c r="I4" s="1" t="s">
        <v>11</v>
      </c>
    </row>
    <row r="5" spans="1:9" ht="24.75" customHeight="1">
      <c r="A5" s="52" t="s">
        <v>0</v>
      </c>
      <c r="B5" s="52"/>
      <c r="C5" s="52"/>
      <c r="D5" s="52" t="s">
        <v>1</v>
      </c>
      <c r="E5" s="52" t="s">
        <v>15</v>
      </c>
      <c r="F5" s="52"/>
      <c r="G5" s="52" t="s">
        <v>2</v>
      </c>
      <c r="H5" s="52"/>
      <c r="I5" s="51" t="s">
        <v>3</v>
      </c>
    </row>
    <row r="6" spans="1:9" ht="47.25" customHeight="1">
      <c r="A6" s="10" t="s">
        <v>13</v>
      </c>
      <c r="B6" s="10" t="s">
        <v>14</v>
      </c>
      <c r="C6" s="9" t="s">
        <v>12</v>
      </c>
      <c r="D6" s="52"/>
      <c r="E6" s="9" t="s">
        <v>4</v>
      </c>
      <c r="F6" s="9" t="s">
        <v>5</v>
      </c>
      <c r="G6" s="9" t="s">
        <v>4</v>
      </c>
      <c r="H6" s="9" t="s">
        <v>5</v>
      </c>
      <c r="I6" s="51"/>
    </row>
    <row r="7" spans="1:9" ht="15.75">
      <c r="A7" s="3">
        <v>1</v>
      </c>
      <c r="B7" s="3">
        <v>2</v>
      </c>
      <c r="C7" s="2">
        <v>3</v>
      </c>
      <c r="D7" s="3">
        <v>4</v>
      </c>
      <c r="E7" s="2">
        <v>5</v>
      </c>
      <c r="F7" s="3">
        <v>6</v>
      </c>
      <c r="G7" s="2">
        <v>7</v>
      </c>
      <c r="H7" s="3">
        <v>8</v>
      </c>
      <c r="I7" s="2">
        <v>9</v>
      </c>
    </row>
    <row r="8" spans="1:9" ht="15.75" customHeight="1">
      <c r="A8" s="53" t="s">
        <v>91</v>
      </c>
      <c r="B8" s="30"/>
      <c r="C8" s="32"/>
      <c r="D8" s="31" t="s">
        <v>111</v>
      </c>
      <c r="E8" s="32">
        <f>E11</f>
        <v>0</v>
      </c>
      <c r="F8" s="32">
        <f>F11</f>
        <v>0</v>
      </c>
      <c r="G8" s="37">
        <f>G11+G9</f>
        <v>28500</v>
      </c>
      <c r="H8" s="32">
        <f>H11</f>
        <v>0</v>
      </c>
      <c r="I8" s="28"/>
    </row>
    <row r="9" spans="1:9" s="19" customFormat="1" ht="12.75">
      <c r="A9" s="53"/>
      <c r="B9" s="53" t="s">
        <v>177</v>
      </c>
      <c r="C9" s="32"/>
      <c r="D9" s="31" t="s">
        <v>178</v>
      </c>
      <c r="E9" s="32">
        <v>0</v>
      </c>
      <c r="F9" s="32">
        <v>0</v>
      </c>
      <c r="G9" s="37">
        <f>G10</f>
        <v>6500</v>
      </c>
      <c r="H9" s="32">
        <v>0</v>
      </c>
      <c r="I9" s="47" t="s">
        <v>179</v>
      </c>
    </row>
    <row r="10" spans="1:9" ht="23.25" customHeight="1">
      <c r="A10" s="53"/>
      <c r="B10" s="53"/>
      <c r="C10" s="34">
        <v>4300</v>
      </c>
      <c r="D10" s="35" t="s">
        <v>20</v>
      </c>
      <c r="E10" s="34">
        <v>0</v>
      </c>
      <c r="F10" s="34">
        <v>0</v>
      </c>
      <c r="G10" s="36">
        <v>6500</v>
      </c>
      <c r="H10" s="34">
        <v>0</v>
      </c>
      <c r="I10" s="47"/>
    </row>
    <row r="11" spans="1:9" ht="29.25" customHeight="1">
      <c r="A11" s="53"/>
      <c r="B11" s="53" t="s">
        <v>92</v>
      </c>
      <c r="C11" s="32"/>
      <c r="D11" s="31" t="s">
        <v>112</v>
      </c>
      <c r="E11" s="32">
        <f>E12</f>
        <v>0</v>
      </c>
      <c r="F11" s="32">
        <f>F12</f>
        <v>0</v>
      </c>
      <c r="G11" s="37">
        <f>G12</f>
        <v>22000</v>
      </c>
      <c r="H11" s="32">
        <f>H12</f>
        <v>0</v>
      </c>
      <c r="I11" s="47" t="s">
        <v>160</v>
      </c>
    </row>
    <row r="12" spans="1:9" ht="36.75" customHeight="1">
      <c r="A12" s="53"/>
      <c r="B12" s="53"/>
      <c r="C12" s="34">
        <v>6050</v>
      </c>
      <c r="D12" s="35" t="s">
        <v>36</v>
      </c>
      <c r="E12" s="34">
        <v>0</v>
      </c>
      <c r="F12" s="39">
        <v>0</v>
      </c>
      <c r="G12" s="36">
        <v>22000</v>
      </c>
      <c r="H12" s="39">
        <v>0</v>
      </c>
      <c r="I12" s="47"/>
    </row>
    <row r="13" spans="1:9" ht="18" customHeight="1">
      <c r="A13" s="43" t="s">
        <v>6</v>
      </c>
      <c r="B13" s="11"/>
      <c r="C13" s="4"/>
      <c r="D13" s="5" t="s">
        <v>8</v>
      </c>
      <c r="E13" s="14">
        <f>E14</f>
        <v>3890</v>
      </c>
      <c r="F13" s="14">
        <f>F14</f>
        <v>3890</v>
      </c>
      <c r="G13" s="14">
        <f>G14</f>
        <v>107500</v>
      </c>
      <c r="H13" s="14">
        <f>H14</f>
        <v>249105</v>
      </c>
      <c r="I13" s="48"/>
    </row>
    <row r="14" spans="1:9" ht="15" customHeight="1">
      <c r="A14" s="43"/>
      <c r="B14" s="43" t="s">
        <v>7</v>
      </c>
      <c r="C14" s="4"/>
      <c r="D14" s="5" t="s">
        <v>9</v>
      </c>
      <c r="E14" s="14">
        <f>E15+E16+E17+E18</f>
        <v>3890</v>
      </c>
      <c r="F14" s="14">
        <f>F15+F16+F17+F18</f>
        <v>3890</v>
      </c>
      <c r="G14" s="14">
        <f>G15+G16+G17+G18</f>
        <v>107500</v>
      </c>
      <c r="H14" s="14">
        <f>H15+H16+H17+H18</f>
        <v>249105</v>
      </c>
      <c r="I14" s="48"/>
    </row>
    <row r="15" spans="1:9" ht="21" customHeight="1">
      <c r="A15" s="43"/>
      <c r="B15" s="43"/>
      <c r="C15" s="13" t="s">
        <v>63</v>
      </c>
      <c r="D15" s="7" t="s">
        <v>138</v>
      </c>
      <c r="E15" s="12">
        <v>0</v>
      </c>
      <c r="F15" s="12">
        <v>3890</v>
      </c>
      <c r="G15" s="8">
        <v>0</v>
      </c>
      <c r="H15" s="8">
        <v>0</v>
      </c>
      <c r="I15" s="47" t="s">
        <v>23</v>
      </c>
    </row>
    <row r="16" spans="1:9" ht="18" customHeight="1">
      <c r="A16" s="43"/>
      <c r="B16" s="43"/>
      <c r="C16" s="13" t="s">
        <v>18</v>
      </c>
      <c r="D16" s="7" t="s">
        <v>19</v>
      </c>
      <c r="E16" s="12">
        <v>3890</v>
      </c>
      <c r="F16" s="12">
        <v>0</v>
      </c>
      <c r="G16" s="8">
        <v>0</v>
      </c>
      <c r="H16" s="8">
        <v>0</v>
      </c>
      <c r="I16" s="47"/>
    </row>
    <row r="17" spans="1:9" ht="62.25" customHeight="1">
      <c r="A17" s="43"/>
      <c r="B17" s="43"/>
      <c r="C17" s="13" t="s">
        <v>62</v>
      </c>
      <c r="D17" s="7" t="s">
        <v>96</v>
      </c>
      <c r="E17" s="12">
        <v>0</v>
      </c>
      <c r="F17" s="12">
        <v>0</v>
      </c>
      <c r="G17" s="8">
        <v>0</v>
      </c>
      <c r="H17" s="8">
        <f>10000+6500</f>
        <v>16500</v>
      </c>
      <c r="I17" s="28" t="s">
        <v>176</v>
      </c>
    </row>
    <row r="18" spans="1:9" ht="156" customHeight="1">
      <c r="A18" s="43"/>
      <c r="B18" s="43"/>
      <c r="C18" s="13" t="s">
        <v>33</v>
      </c>
      <c r="D18" s="7" t="s">
        <v>36</v>
      </c>
      <c r="E18" s="12">
        <v>0</v>
      </c>
      <c r="F18" s="12">
        <v>0</v>
      </c>
      <c r="G18" s="8">
        <f>100000+7500</f>
        <v>107500</v>
      </c>
      <c r="H18" s="8">
        <f>132605+100000</f>
        <v>232605</v>
      </c>
      <c r="I18" s="28" t="s">
        <v>175</v>
      </c>
    </row>
    <row r="19" spans="1:9" s="19" customFormat="1" ht="17.25" customHeight="1">
      <c r="A19" s="43" t="s">
        <v>89</v>
      </c>
      <c r="B19" s="20"/>
      <c r="C19" s="24"/>
      <c r="D19" s="5" t="s">
        <v>113</v>
      </c>
      <c r="E19" s="14">
        <f>E20</f>
        <v>0</v>
      </c>
      <c r="F19" s="14">
        <f aca="true" t="shared" si="0" ref="F19:H20">F20</f>
        <v>0</v>
      </c>
      <c r="G19" s="14">
        <f t="shared" si="0"/>
        <v>9000</v>
      </c>
      <c r="H19" s="14">
        <f t="shared" si="0"/>
        <v>0</v>
      </c>
      <c r="I19" s="47" t="s">
        <v>23</v>
      </c>
    </row>
    <row r="20" spans="1:9" s="19" customFormat="1" ht="24.75" customHeight="1">
      <c r="A20" s="43"/>
      <c r="B20" s="43" t="s">
        <v>90</v>
      </c>
      <c r="C20" s="24"/>
      <c r="D20" s="5" t="s">
        <v>114</v>
      </c>
      <c r="E20" s="14">
        <f>E21</f>
        <v>0</v>
      </c>
      <c r="F20" s="14">
        <f t="shared" si="0"/>
        <v>0</v>
      </c>
      <c r="G20" s="14">
        <f t="shared" si="0"/>
        <v>9000</v>
      </c>
      <c r="H20" s="14">
        <f t="shared" si="0"/>
        <v>0</v>
      </c>
      <c r="I20" s="47"/>
    </row>
    <row r="21" spans="1:9" ht="20.25" customHeight="1">
      <c r="A21" s="43"/>
      <c r="B21" s="43"/>
      <c r="C21" s="13" t="s">
        <v>41</v>
      </c>
      <c r="D21" s="7" t="s">
        <v>20</v>
      </c>
      <c r="E21" s="12">
        <v>0</v>
      </c>
      <c r="F21" s="12">
        <v>0</v>
      </c>
      <c r="G21" s="8">
        <v>9000</v>
      </c>
      <c r="H21" s="8">
        <v>0</v>
      </c>
      <c r="I21" s="47"/>
    </row>
    <row r="22" spans="1:9" s="19" customFormat="1" ht="12.75">
      <c r="A22" s="43" t="s">
        <v>34</v>
      </c>
      <c r="B22" s="20"/>
      <c r="C22" s="24"/>
      <c r="D22" s="5" t="s">
        <v>37</v>
      </c>
      <c r="E22" s="14">
        <f>E23+E29</f>
        <v>34754</v>
      </c>
      <c r="F22" s="14">
        <f>F23+F29</f>
        <v>9194</v>
      </c>
      <c r="G22" s="14">
        <f>G23+G29</f>
        <v>119605</v>
      </c>
      <c r="H22" s="14">
        <f>H23+H29</f>
        <v>19000</v>
      </c>
      <c r="I22" s="47"/>
    </row>
    <row r="23" spans="1:9" s="19" customFormat="1" ht="25.5">
      <c r="A23" s="43"/>
      <c r="B23" s="43" t="s">
        <v>51</v>
      </c>
      <c r="C23" s="24"/>
      <c r="D23" s="5" t="s">
        <v>52</v>
      </c>
      <c r="E23" s="14">
        <f>E24+E25+E26+E27+E28</f>
        <v>0</v>
      </c>
      <c r="F23" s="14">
        <f>F24+F25+F26+F27+F28</f>
        <v>9194</v>
      </c>
      <c r="G23" s="14">
        <f>G24+G25+G26+G27+G28</f>
        <v>19000</v>
      </c>
      <c r="H23" s="14">
        <f>H24+H25+H26+H27+H28</f>
        <v>0</v>
      </c>
      <c r="I23" s="47"/>
    </row>
    <row r="24" spans="1:9" s="27" customFormat="1" ht="38.25">
      <c r="A24" s="43"/>
      <c r="B24" s="43"/>
      <c r="C24" s="13" t="s">
        <v>44</v>
      </c>
      <c r="D24" s="7" t="s">
        <v>53</v>
      </c>
      <c r="E24" s="12">
        <v>0</v>
      </c>
      <c r="F24" s="12">
        <v>2000</v>
      </c>
      <c r="G24" s="12">
        <v>0</v>
      </c>
      <c r="H24" s="12">
        <v>0</v>
      </c>
      <c r="I24" s="47" t="s">
        <v>23</v>
      </c>
    </row>
    <row r="25" spans="1:9" s="27" customFormat="1" ht="38.25">
      <c r="A25" s="43"/>
      <c r="B25" s="43"/>
      <c r="C25" s="13" t="s">
        <v>43</v>
      </c>
      <c r="D25" s="7" t="s">
        <v>54</v>
      </c>
      <c r="E25" s="12">
        <v>0</v>
      </c>
      <c r="F25" s="12">
        <v>194</v>
      </c>
      <c r="G25" s="12">
        <v>0</v>
      </c>
      <c r="H25" s="12">
        <v>0</v>
      </c>
      <c r="I25" s="47"/>
    </row>
    <row r="26" spans="1:9" s="27" customFormat="1" ht="92.25" customHeight="1">
      <c r="A26" s="43"/>
      <c r="B26" s="43"/>
      <c r="C26" s="13" t="s">
        <v>45</v>
      </c>
      <c r="D26" s="7" t="s">
        <v>159</v>
      </c>
      <c r="E26" s="12">
        <v>0</v>
      </c>
      <c r="F26" s="12">
        <v>7000</v>
      </c>
      <c r="G26" s="12">
        <v>0</v>
      </c>
      <c r="H26" s="12">
        <v>0</v>
      </c>
      <c r="I26" s="47"/>
    </row>
    <row r="27" spans="1:9" s="27" customFormat="1" ht="19.5" customHeight="1">
      <c r="A27" s="43"/>
      <c r="B27" s="43"/>
      <c r="C27" s="13" t="s">
        <v>29</v>
      </c>
      <c r="D27" s="7" t="s">
        <v>22</v>
      </c>
      <c r="E27" s="12">
        <v>0</v>
      </c>
      <c r="F27" s="12">
        <v>0</v>
      </c>
      <c r="G27" s="12">
        <v>12000</v>
      </c>
      <c r="H27" s="12">
        <v>0</v>
      </c>
      <c r="I27" s="47" t="s">
        <v>158</v>
      </c>
    </row>
    <row r="28" spans="1:9" s="27" customFormat="1" ht="19.5" customHeight="1">
      <c r="A28" s="43"/>
      <c r="B28" s="43"/>
      <c r="C28" s="13" t="s">
        <v>41</v>
      </c>
      <c r="D28" s="7" t="s">
        <v>20</v>
      </c>
      <c r="E28" s="12">
        <v>0</v>
      </c>
      <c r="F28" s="12">
        <v>0</v>
      </c>
      <c r="G28" s="12">
        <v>7000</v>
      </c>
      <c r="H28" s="12">
        <v>0</v>
      </c>
      <c r="I28" s="47"/>
    </row>
    <row r="29" spans="1:9" s="29" customFormat="1" ht="25.5">
      <c r="A29" s="43"/>
      <c r="B29" s="43" t="s">
        <v>65</v>
      </c>
      <c r="C29" s="24"/>
      <c r="D29" s="5" t="s">
        <v>115</v>
      </c>
      <c r="E29" s="14">
        <f>E30+E32+E33+E34+E35+E31</f>
        <v>34754</v>
      </c>
      <c r="F29" s="14">
        <f>F30+F32+F33+F34+F35</f>
        <v>0</v>
      </c>
      <c r="G29" s="14">
        <f>G30+G32+G33+G34+G35</f>
        <v>100605</v>
      </c>
      <c r="H29" s="14">
        <f>H30+H32+H33+H34+H35</f>
        <v>19000</v>
      </c>
      <c r="I29" s="28"/>
    </row>
    <row r="30" spans="1:9" s="27" customFormat="1" ht="38.25">
      <c r="A30" s="43"/>
      <c r="B30" s="43"/>
      <c r="C30" s="13" t="s">
        <v>44</v>
      </c>
      <c r="D30" s="7" t="s">
        <v>53</v>
      </c>
      <c r="E30" s="12">
        <f>4029+2000</f>
        <v>6029</v>
      </c>
      <c r="F30" s="12">
        <v>0</v>
      </c>
      <c r="G30" s="12">
        <v>0</v>
      </c>
      <c r="H30" s="12">
        <v>0</v>
      </c>
      <c r="I30" s="47" t="s">
        <v>23</v>
      </c>
    </row>
    <row r="31" spans="1:9" s="27" customFormat="1" ht="38.25">
      <c r="A31" s="43"/>
      <c r="B31" s="43"/>
      <c r="C31" s="13" t="s">
        <v>43</v>
      </c>
      <c r="D31" s="7" t="s">
        <v>54</v>
      </c>
      <c r="E31" s="12">
        <v>194</v>
      </c>
      <c r="F31" s="12">
        <v>0</v>
      </c>
      <c r="G31" s="12">
        <v>0</v>
      </c>
      <c r="H31" s="12">
        <v>0</v>
      </c>
      <c r="I31" s="47"/>
    </row>
    <row r="32" spans="1:9" s="27" customFormat="1" ht="89.25">
      <c r="A32" s="43"/>
      <c r="B32" s="43"/>
      <c r="C32" s="13" t="s">
        <v>45</v>
      </c>
      <c r="D32" s="7" t="s">
        <v>159</v>
      </c>
      <c r="E32" s="12">
        <f>14996+7000</f>
        <v>21996</v>
      </c>
      <c r="F32" s="12">
        <v>0</v>
      </c>
      <c r="G32" s="12">
        <v>0</v>
      </c>
      <c r="H32" s="12">
        <v>0</v>
      </c>
      <c r="I32" s="47"/>
    </row>
    <row r="33" spans="1:9" s="27" customFormat="1" ht="51">
      <c r="A33" s="43"/>
      <c r="B33" s="43"/>
      <c r="C33" s="13" t="s">
        <v>66</v>
      </c>
      <c r="D33" s="7" t="s">
        <v>139</v>
      </c>
      <c r="E33" s="12">
        <v>6535</v>
      </c>
      <c r="F33" s="12">
        <v>0</v>
      </c>
      <c r="G33" s="12">
        <v>0</v>
      </c>
      <c r="H33" s="12">
        <v>0</v>
      </c>
      <c r="I33" s="28"/>
    </row>
    <row r="34" spans="1:9" s="27" customFormat="1" ht="29.25" customHeight="1">
      <c r="A34" s="43"/>
      <c r="B34" s="43"/>
      <c r="C34" s="13" t="s">
        <v>116</v>
      </c>
      <c r="D34" s="7" t="s">
        <v>117</v>
      </c>
      <c r="E34" s="12">
        <v>0</v>
      </c>
      <c r="F34" s="12">
        <v>0</v>
      </c>
      <c r="G34" s="12">
        <v>100605</v>
      </c>
      <c r="H34" s="12">
        <v>0</v>
      </c>
      <c r="I34" s="28" t="s">
        <v>157</v>
      </c>
    </row>
    <row r="35" spans="1:9" s="27" customFormat="1" ht="25.5">
      <c r="A35" s="43"/>
      <c r="B35" s="43"/>
      <c r="C35" s="13" t="s">
        <v>33</v>
      </c>
      <c r="D35" s="7" t="s">
        <v>36</v>
      </c>
      <c r="E35" s="12">
        <v>0</v>
      </c>
      <c r="F35" s="12">
        <v>0</v>
      </c>
      <c r="G35" s="12">
        <v>0</v>
      </c>
      <c r="H35" s="12">
        <v>19000</v>
      </c>
      <c r="I35" s="28" t="s">
        <v>156</v>
      </c>
    </row>
    <row r="36" spans="1:9" s="21" customFormat="1" ht="18.75" customHeight="1">
      <c r="A36" s="43" t="s">
        <v>26</v>
      </c>
      <c r="B36" s="20"/>
      <c r="C36" s="24"/>
      <c r="D36" s="25" t="s">
        <v>30</v>
      </c>
      <c r="E36" s="14">
        <f>E37</f>
        <v>0</v>
      </c>
      <c r="F36" s="14">
        <f aca="true" t="shared" si="1" ref="F36:H37">F37</f>
        <v>0</v>
      </c>
      <c r="G36" s="14">
        <f t="shared" si="1"/>
        <v>0</v>
      </c>
      <c r="H36" s="14">
        <f t="shared" si="1"/>
        <v>20054</v>
      </c>
      <c r="I36" s="47" t="s">
        <v>155</v>
      </c>
    </row>
    <row r="37" spans="1:9" s="21" customFormat="1" ht="25.5">
      <c r="A37" s="43"/>
      <c r="B37" s="43" t="s">
        <v>27</v>
      </c>
      <c r="C37" s="24"/>
      <c r="D37" s="25" t="s">
        <v>31</v>
      </c>
      <c r="E37" s="14">
        <f>E38</f>
        <v>0</v>
      </c>
      <c r="F37" s="14">
        <f t="shared" si="1"/>
        <v>0</v>
      </c>
      <c r="G37" s="14">
        <f t="shared" si="1"/>
        <v>0</v>
      </c>
      <c r="H37" s="14">
        <f t="shared" si="1"/>
        <v>20054</v>
      </c>
      <c r="I37" s="47"/>
    </row>
    <row r="38" spans="1:9" s="22" customFormat="1" ht="18" customHeight="1">
      <c r="A38" s="43"/>
      <c r="B38" s="43"/>
      <c r="C38" s="13" t="s">
        <v>41</v>
      </c>
      <c r="D38" s="23" t="s">
        <v>22</v>
      </c>
      <c r="E38" s="12">
        <v>0</v>
      </c>
      <c r="F38" s="12">
        <v>0</v>
      </c>
      <c r="G38" s="12">
        <v>0</v>
      </c>
      <c r="H38" s="12">
        <f>11054+9000</f>
        <v>20054</v>
      </c>
      <c r="I38" s="47"/>
    </row>
    <row r="39" spans="1:9" s="21" customFormat="1" ht="51">
      <c r="A39" s="43" t="s">
        <v>39</v>
      </c>
      <c r="B39" s="20"/>
      <c r="C39" s="24"/>
      <c r="D39" s="5" t="s">
        <v>55</v>
      </c>
      <c r="E39" s="14">
        <f>E40+E42+E45</f>
        <v>321837</v>
      </c>
      <c r="F39" s="14">
        <f>F40+F42+F45</f>
        <v>347397</v>
      </c>
      <c r="G39" s="14">
        <f>G40+G42+G45</f>
        <v>0</v>
      </c>
      <c r="H39" s="14">
        <f>H40+H42+H45</f>
        <v>0</v>
      </c>
      <c r="I39" s="47" t="s">
        <v>23</v>
      </c>
    </row>
    <row r="40" spans="1:9" s="21" customFormat="1" ht="63.75">
      <c r="A40" s="43"/>
      <c r="B40" s="43" t="s">
        <v>47</v>
      </c>
      <c r="C40" s="24"/>
      <c r="D40" s="5" t="s">
        <v>56</v>
      </c>
      <c r="E40" s="14">
        <f>E41</f>
        <v>0</v>
      </c>
      <c r="F40" s="14">
        <f>F41</f>
        <v>21837</v>
      </c>
      <c r="G40" s="14">
        <f>G41</f>
        <v>0</v>
      </c>
      <c r="H40" s="14">
        <f>H41</f>
        <v>0</v>
      </c>
      <c r="I40" s="47"/>
    </row>
    <row r="41" spans="1:9" s="22" customFormat="1" ht="25.5">
      <c r="A41" s="43"/>
      <c r="B41" s="43"/>
      <c r="C41" s="13" t="s">
        <v>48</v>
      </c>
      <c r="D41" s="7" t="s">
        <v>57</v>
      </c>
      <c r="E41" s="12">
        <v>0</v>
      </c>
      <c r="F41" s="12">
        <v>21837</v>
      </c>
      <c r="G41" s="8">
        <v>0</v>
      </c>
      <c r="H41" s="8">
        <v>0</v>
      </c>
      <c r="I41" s="47"/>
    </row>
    <row r="42" spans="1:9" s="21" customFormat="1" ht="51">
      <c r="A42" s="43"/>
      <c r="B42" s="43" t="s">
        <v>46</v>
      </c>
      <c r="C42" s="24"/>
      <c r="D42" s="5" t="s">
        <v>58</v>
      </c>
      <c r="E42" s="14">
        <f>E43+E44</f>
        <v>0</v>
      </c>
      <c r="F42" s="14">
        <f>F43+F44</f>
        <v>325560</v>
      </c>
      <c r="G42" s="14">
        <f>G43+G44</f>
        <v>0</v>
      </c>
      <c r="H42" s="14">
        <f>H43+H44</f>
        <v>0</v>
      </c>
      <c r="I42" s="47"/>
    </row>
    <row r="43" spans="1:9" s="22" customFormat="1" ht="25.5">
      <c r="A43" s="43"/>
      <c r="B43" s="43"/>
      <c r="C43" s="13" t="s">
        <v>48</v>
      </c>
      <c r="D43" s="7" t="s">
        <v>57</v>
      </c>
      <c r="E43" s="12">
        <v>0</v>
      </c>
      <c r="F43" s="12">
        <v>300000</v>
      </c>
      <c r="G43" s="8">
        <v>0</v>
      </c>
      <c r="H43" s="8">
        <v>0</v>
      </c>
      <c r="I43" s="47"/>
    </row>
    <row r="44" spans="1:9" s="22" customFormat="1" ht="25.5">
      <c r="A44" s="43"/>
      <c r="B44" s="43"/>
      <c r="C44" s="13" t="s">
        <v>67</v>
      </c>
      <c r="D44" s="7" t="s">
        <v>140</v>
      </c>
      <c r="E44" s="12">
        <v>0</v>
      </c>
      <c r="F44" s="12">
        <v>25560</v>
      </c>
      <c r="G44" s="8">
        <v>0</v>
      </c>
      <c r="H44" s="8">
        <v>0</v>
      </c>
      <c r="I44" s="47"/>
    </row>
    <row r="45" spans="1:9" s="21" customFormat="1" ht="51">
      <c r="A45" s="43"/>
      <c r="B45" s="43" t="s">
        <v>40</v>
      </c>
      <c r="C45" s="24"/>
      <c r="D45" s="5" t="s">
        <v>59</v>
      </c>
      <c r="E45" s="14">
        <f>E46</f>
        <v>321837</v>
      </c>
      <c r="F45" s="14">
        <f>F46</f>
        <v>0</v>
      </c>
      <c r="G45" s="14">
        <f>G46</f>
        <v>0</v>
      </c>
      <c r="H45" s="14">
        <f>H46</f>
        <v>0</v>
      </c>
      <c r="I45" s="47"/>
    </row>
    <row r="46" spans="1:9" s="22" customFormat="1" ht="17.25" customHeight="1">
      <c r="A46" s="43"/>
      <c r="B46" s="43"/>
      <c r="C46" s="13" t="s">
        <v>64</v>
      </c>
      <c r="D46" s="7" t="s">
        <v>141</v>
      </c>
      <c r="E46" s="12">
        <v>321837</v>
      </c>
      <c r="F46" s="12">
        <v>0</v>
      </c>
      <c r="G46" s="12">
        <v>0</v>
      </c>
      <c r="H46" s="12">
        <v>0</v>
      </c>
      <c r="I46" s="47"/>
    </row>
    <row r="47" spans="1:9" s="21" customFormat="1" ht="14.25" customHeight="1">
      <c r="A47" s="43" t="s">
        <v>163</v>
      </c>
      <c r="B47" s="20"/>
      <c r="C47" s="24"/>
      <c r="D47" s="5" t="s">
        <v>167</v>
      </c>
      <c r="E47" s="14">
        <f>E48+E50</f>
        <v>8857</v>
      </c>
      <c r="F47" s="14">
        <f>F48+F50</f>
        <v>0</v>
      </c>
      <c r="G47" s="14">
        <f>G48+G50</f>
        <v>0</v>
      </c>
      <c r="H47" s="14">
        <f>H48+H50</f>
        <v>7500</v>
      </c>
      <c r="I47" s="38">
        <v>0</v>
      </c>
    </row>
    <row r="48" spans="1:9" s="21" customFormat="1" ht="28.5" customHeight="1">
      <c r="A48" s="43"/>
      <c r="B48" s="43" t="s">
        <v>164</v>
      </c>
      <c r="C48" s="24"/>
      <c r="D48" s="5" t="s">
        <v>168</v>
      </c>
      <c r="E48" s="14">
        <f>E49</f>
        <v>8857</v>
      </c>
      <c r="F48" s="14">
        <v>0</v>
      </c>
      <c r="G48" s="14">
        <v>0</v>
      </c>
      <c r="H48" s="14">
        <v>0</v>
      </c>
      <c r="I48" s="47" t="s">
        <v>173</v>
      </c>
    </row>
    <row r="49" spans="1:9" s="22" customFormat="1" ht="20.25" customHeight="1">
      <c r="A49" s="43"/>
      <c r="B49" s="43"/>
      <c r="C49" s="13" t="s">
        <v>165</v>
      </c>
      <c r="D49" s="7" t="s">
        <v>166</v>
      </c>
      <c r="E49" s="12">
        <v>8857</v>
      </c>
      <c r="F49" s="12">
        <v>0</v>
      </c>
      <c r="G49" s="12">
        <v>0</v>
      </c>
      <c r="H49" s="12">
        <v>0</v>
      </c>
      <c r="I49" s="47"/>
    </row>
    <row r="50" spans="1:9" s="21" customFormat="1" ht="18.75" customHeight="1">
      <c r="A50" s="43"/>
      <c r="B50" s="43" t="s">
        <v>169</v>
      </c>
      <c r="C50" s="24">
        <v>0</v>
      </c>
      <c r="D50" s="5" t="s">
        <v>170</v>
      </c>
      <c r="E50" s="14">
        <v>0</v>
      </c>
      <c r="F50" s="14">
        <v>0</v>
      </c>
      <c r="G50" s="14">
        <v>0</v>
      </c>
      <c r="H50" s="14">
        <f>H51</f>
        <v>7500</v>
      </c>
      <c r="I50" s="47" t="s">
        <v>174</v>
      </c>
    </row>
    <row r="51" spans="1:9" s="22" customFormat="1" ht="21" customHeight="1">
      <c r="A51" s="43"/>
      <c r="B51" s="43"/>
      <c r="C51" s="13" t="s">
        <v>171</v>
      </c>
      <c r="D51" s="7" t="s">
        <v>172</v>
      </c>
      <c r="E51" s="12">
        <v>0</v>
      </c>
      <c r="F51" s="12">
        <v>0</v>
      </c>
      <c r="G51" s="12">
        <v>0</v>
      </c>
      <c r="H51" s="12">
        <v>7500</v>
      </c>
      <c r="I51" s="47"/>
    </row>
    <row r="52" spans="1:9" s="21" customFormat="1" ht="16.5" customHeight="1">
      <c r="A52" s="43" t="s">
        <v>68</v>
      </c>
      <c r="B52" s="20"/>
      <c r="C52" s="24"/>
      <c r="D52" s="25" t="s">
        <v>118</v>
      </c>
      <c r="E52" s="14">
        <f>E53+E65+E73+E80+E88+E69</f>
        <v>0</v>
      </c>
      <c r="F52" s="14">
        <f>F53+F65+F73+F80+F88+F69</f>
        <v>0</v>
      </c>
      <c r="G52" s="14">
        <f>G53+G65+G73+G80+G88+G69</f>
        <v>233673</v>
      </c>
      <c r="H52" s="14">
        <f>H53+H65+H73+H80+H88+H69</f>
        <v>251851</v>
      </c>
      <c r="I52" s="47"/>
    </row>
    <row r="53" spans="1:9" s="21" customFormat="1" ht="18.75" customHeight="1">
      <c r="A53" s="43"/>
      <c r="B53" s="43" t="s">
        <v>69</v>
      </c>
      <c r="C53" s="24"/>
      <c r="D53" s="25" t="s">
        <v>119</v>
      </c>
      <c r="E53" s="14">
        <f>E54+E55+E56+E57+E58+E59+E60+E61+E62+E63+E64</f>
        <v>0</v>
      </c>
      <c r="F53" s="14">
        <f>F54+F55+F56+F57+F58+F59+F60+F61+F62+F63+F64</f>
        <v>0</v>
      </c>
      <c r="G53" s="14">
        <f>G54+G55+G56+G57+G58+G59+G60+G61+G62+G63+G64</f>
        <v>63888</v>
      </c>
      <c r="H53" s="14">
        <f>H54+H55+H56+H57+H58+H59+H60+H61+H62+H63+H64</f>
        <v>131105</v>
      </c>
      <c r="I53" s="47"/>
    </row>
    <row r="54" spans="1:9" s="22" customFormat="1" ht="27.75" customHeight="1">
      <c r="A54" s="43"/>
      <c r="B54" s="43"/>
      <c r="C54" s="13" t="s">
        <v>72</v>
      </c>
      <c r="D54" s="23" t="s">
        <v>97</v>
      </c>
      <c r="E54" s="12">
        <v>0</v>
      </c>
      <c r="F54" s="12">
        <v>0</v>
      </c>
      <c r="G54" s="8">
        <v>8857</v>
      </c>
      <c r="H54" s="8">
        <v>35000</v>
      </c>
      <c r="I54" s="47" t="s">
        <v>180</v>
      </c>
    </row>
    <row r="55" spans="1:9" s="22" customFormat="1" ht="18.75" customHeight="1">
      <c r="A55" s="43"/>
      <c r="B55" s="43"/>
      <c r="C55" s="13" t="s">
        <v>49</v>
      </c>
      <c r="D55" s="23" t="s">
        <v>60</v>
      </c>
      <c r="E55" s="12">
        <v>0</v>
      </c>
      <c r="F55" s="12">
        <v>0</v>
      </c>
      <c r="G55" s="8">
        <v>3400</v>
      </c>
      <c r="H55" s="8">
        <v>80789</v>
      </c>
      <c r="I55" s="47"/>
    </row>
    <row r="56" spans="1:9" s="22" customFormat="1" ht="15.75" customHeight="1">
      <c r="A56" s="43"/>
      <c r="B56" s="43"/>
      <c r="C56" s="13" t="s">
        <v>50</v>
      </c>
      <c r="D56" s="23" t="s">
        <v>98</v>
      </c>
      <c r="E56" s="12">
        <v>0</v>
      </c>
      <c r="F56" s="12">
        <v>0</v>
      </c>
      <c r="G56" s="8">
        <v>0</v>
      </c>
      <c r="H56" s="8">
        <v>5816</v>
      </c>
      <c r="I56" s="47"/>
    </row>
    <row r="57" spans="1:9" s="22" customFormat="1" ht="15.75" customHeight="1">
      <c r="A57" s="43"/>
      <c r="B57" s="43"/>
      <c r="C57" s="13" t="s">
        <v>28</v>
      </c>
      <c r="D57" s="23" t="s">
        <v>21</v>
      </c>
      <c r="E57" s="12">
        <v>0</v>
      </c>
      <c r="F57" s="12">
        <v>0</v>
      </c>
      <c r="G57" s="8">
        <v>5000</v>
      </c>
      <c r="H57" s="8">
        <v>0</v>
      </c>
      <c r="I57" s="47"/>
    </row>
    <row r="58" spans="1:9" s="22" customFormat="1" ht="16.5" customHeight="1">
      <c r="A58" s="43"/>
      <c r="B58" s="43"/>
      <c r="C58" s="13" t="s">
        <v>62</v>
      </c>
      <c r="D58" s="23" t="s">
        <v>96</v>
      </c>
      <c r="E58" s="12">
        <v>0</v>
      </c>
      <c r="F58" s="12">
        <v>0</v>
      </c>
      <c r="G58" s="8">
        <v>9964</v>
      </c>
      <c r="H58" s="8">
        <v>0</v>
      </c>
      <c r="I58" s="47"/>
    </row>
    <row r="59" spans="1:9" s="22" customFormat="1" ht="21.75" customHeight="1">
      <c r="A59" s="43"/>
      <c r="B59" s="43"/>
      <c r="C59" s="13" t="s">
        <v>70</v>
      </c>
      <c r="D59" s="23" t="s">
        <v>24</v>
      </c>
      <c r="E59" s="12">
        <v>0</v>
      </c>
      <c r="F59" s="12">
        <v>0</v>
      </c>
      <c r="G59" s="8">
        <v>19000</v>
      </c>
      <c r="H59" s="8">
        <v>500</v>
      </c>
      <c r="I59" s="47"/>
    </row>
    <row r="60" spans="1:9" s="22" customFormat="1" ht="15.75" customHeight="1">
      <c r="A60" s="43"/>
      <c r="B60" s="43"/>
      <c r="C60" s="13" t="s">
        <v>29</v>
      </c>
      <c r="D60" s="23" t="s">
        <v>20</v>
      </c>
      <c r="E60" s="12">
        <v>0</v>
      </c>
      <c r="F60" s="12">
        <v>0</v>
      </c>
      <c r="G60" s="8">
        <v>6667</v>
      </c>
      <c r="H60" s="8">
        <v>0</v>
      </c>
      <c r="I60" s="47"/>
    </row>
    <row r="61" spans="1:9" s="22" customFormat="1" ht="40.5" customHeight="1">
      <c r="A61" s="43"/>
      <c r="B61" s="43"/>
      <c r="C61" s="13" t="s">
        <v>78</v>
      </c>
      <c r="D61" s="23" t="s">
        <v>99</v>
      </c>
      <c r="E61" s="12">
        <v>0</v>
      </c>
      <c r="F61" s="12">
        <v>0</v>
      </c>
      <c r="G61" s="8">
        <v>0</v>
      </c>
      <c r="H61" s="8">
        <v>1500</v>
      </c>
      <c r="I61" s="47"/>
    </row>
    <row r="62" spans="1:9" s="22" customFormat="1" ht="15.75" customHeight="1">
      <c r="A62" s="43"/>
      <c r="B62" s="43"/>
      <c r="C62" s="13" t="s">
        <v>41</v>
      </c>
      <c r="D62" s="23" t="s">
        <v>20</v>
      </c>
      <c r="E62" s="12">
        <v>0</v>
      </c>
      <c r="F62" s="12">
        <v>0</v>
      </c>
      <c r="G62" s="8">
        <v>11000</v>
      </c>
      <c r="H62" s="8">
        <v>0</v>
      </c>
      <c r="I62" s="47"/>
    </row>
    <row r="63" spans="1:9" s="22" customFormat="1" ht="18" customHeight="1">
      <c r="A63" s="43"/>
      <c r="B63" s="43"/>
      <c r="C63" s="13" t="s">
        <v>79</v>
      </c>
      <c r="D63" s="23" t="s">
        <v>100</v>
      </c>
      <c r="E63" s="12">
        <v>0</v>
      </c>
      <c r="F63" s="12">
        <v>0</v>
      </c>
      <c r="G63" s="8">
        <v>0</v>
      </c>
      <c r="H63" s="8">
        <v>1500</v>
      </c>
      <c r="I63" s="47"/>
    </row>
    <row r="64" spans="1:9" s="22" customFormat="1" ht="51" customHeight="1">
      <c r="A64" s="43"/>
      <c r="B64" s="43"/>
      <c r="C64" s="13" t="s">
        <v>33</v>
      </c>
      <c r="D64" s="23" t="s">
        <v>36</v>
      </c>
      <c r="E64" s="12">
        <v>0</v>
      </c>
      <c r="F64" s="12">
        <v>0</v>
      </c>
      <c r="G64" s="8">
        <v>0</v>
      </c>
      <c r="H64" s="8">
        <v>6000</v>
      </c>
      <c r="I64" s="28" t="s">
        <v>153</v>
      </c>
    </row>
    <row r="65" spans="1:9" s="21" customFormat="1" ht="28.5" customHeight="1">
      <c r="A65" s="43"/>
      <c r="B65" s="43" t="s">
        <v>73</v>
      </c>
      <c r="C65" s="24"/>
      <c r="D65" s="25" t="s">
        <v>120</v>
      </c>
      <c r="E65" s="14">
        <f>E66+E67+E68</f>
        <v>0</v>
      </c>
      <c r="F65" s="14">
        <f>F66+F67+F68</f>
        <v>0</v>
      </c>
      <c r="G65" s="14">
        <f>G66+G67+G68</f>
        <v>11000</v>
      </c>
      <c r="H65" s="14">
        <f>H66+H67+H68</f>
        <v>8906</v>
      </c>
      <c r="I65" s="47" t="s">
        <v>161</v>
      </c>
    </row>
    <row r="66" spans="1:9" s="22" customFormat="1" ht="25.5">
      <c r="A66" s="43"/>
      <c r="B66" s="43"/>
      <c r="C66" s="13" t="s">
        <v>72</v>
      </c>
      <c r="D66" s="23" t="s">
        <v>97</v>
      </c>
      <c r="E66" s="12">
        <v>0</v>
      </c>
      <c r="F66" s="12">
        <v>0</v>
      </c>
      <c r="G66" s="8">
        <v>11000</v>
      </c>
      <c r="H66" s="8">
        <v>0</v>
      </c>
      <c r="I66" s="47"/>
    </row>
    <row r="67" spans="1:9" s="22" customFormat="1" ht="18" customHeight="1">
      <c r="A67" s="43"/>
      <c r="B67" s="43"/>
      <c r="C67" s="13" t="s">
        <v>49</v>
      </c>
      <c r="D67" s="23" t="s">
        <v>60</v>
      </c>
      <c r="E67" s="12">
        <v>0</v>
      </c>
      <c r="F67" s="12">
        <v>0</v>
      </c>
      <c r="G67" s="8">
        <v>0</v>
      </c>
      <c r="H67" s="8">
        <f>7136+800</f>
        <v>7936</v>
      </c>
      <c r="I67" s="47"/>
    </row>
    <row r="68" spans="1:9" s="22" customFormat="1" ht="25.5" customHeight="1">
      <c r="A68" s="43"/>
      <c r="B68" s="43"/>
      <c r="C68" s="13" t="s">
        <v>50</v>
      </c>
      <c r="D68" s="23" t="s">
        <v>98</v>
      </c>
      <c r="E68" s="12">
        <v>0</v>
      </c>
      <c r="F68" s="12">
        <v>0</v>
      </c>
      <c r="G68" s="8">
        <v>0</v>
      </c>
      <c r="H68" s="8">
        <v>970</v>
      </c>
      <c r="I68" s="47"/>
    </row>
    <row r="69" spans="1:9" s="21" customFormat="1" ht="18.75" customHeight="1">
      <c r="A69" s="43"/>
      <c r="B69" s="43" t="s">
        <v>135</v>
      </c>
      <c r="C69" s="24"/>
      <c r="D69" s="25" t="s">
        <v>143</v>
      </c>
      <c r="E69" s="14">
        <f>E70+E71+E72</f>
        <v>0</v>
      </c>
      <c r="F69" s="14">
        <f>F70+F71+F72</f>
        <v>0</v>
      </c>
      <c r="G69" s="14">
        <f>G70+G71+G72</f>
        <v>17800</v>
      </c>
      <c r="H69" s="14">
        <f>H70+H71+H72</f>
        <v>17800</v>
      </c>
      <c r="I69" s="47" t="s">
        <v>148</v>
      </c>
    </row>
    <row r="70" spans="1:9" s="22" customFormat="1" ht="34.5" customHeight="1">
      <c r="A70" s="43"/>
      <c r="B70" s="43"/>
      <c r="C70" s="13" t="s">
        <v>136</v>
      </c>
      <c r="D70" s="23" t="s">
        <v>142</v>
      </c>
      <c r="E70" s="12">
        <v>0</v>
      </c>
      <c r="F70" s="12">
        <v>0</v>
      </c>
      <c r="G70" s="8">
        <v>17800</v>
      </c>
      <c r="H70" s="8">
        <v>0</v>
      </c>
      <c r="I70" s="47"/>
    </row>
    <row r="71" spans="1:9" s="22" customFormat="1" ht="23.25" customHeight="1">
      <c r="A71" s="43"/>
      <c r="B71" s="43"/>
      <c r="C71" s="13" t="s">
        <v>28</v>
      </c>
      <c r="D71" s="23" t="s">
        <v>21</v>
      </c>
      <c r="E71" s="12">
        <v>0</v>
      </c>
      <c r="F71" s="12">
        <v>0</v>
      </c>
      <c r="G71" s="8">
        <v>0</v>
      </c>
      <c r="H71" s="8">
        <v>800</v>
      </c>
      <c r="I71" s="47"/>
    </row>
    <row r="72" spans="1:9" s="22" customFormat="1" ht="27" customHeight="1">
      <c r="A72" s="43"/>
      <c r="B72" s="43"/>
      <c r="C72" s="13" t="s">
        <v>29</v>
      </c>
      <c r="D72" s="23" t="s">
        <v>22</v>
      </c>
      <c r="E72" s="12">
        <v>0</v>
      </c>
      <c r="F72" s="12">
        <v>0</v>
      </c>
      <c r="G72" s="8">
        <v>0</v>
      </c>
      <c r="H72" s="8">
        <v>17000</v>
      </c>
      <c r="I72" s="47"/>
    </row>
    <row r="73" spans="1:9" s="21" customFormat="1" ht="17.25" customHeight="1">
      <c r="A73" s="44"/>
      <c r="B73" s="43" t="s">
        <v>71</v>
      </c>
      <c r="C73" s="24"/>
      <c r="D73" s="25" t="s">
        <v>121</v>
      </c>
      <c r="E73" s="14">
        <f>E74+E75+E76+E77+E78+E79</f>
        <v>0</v>
      </c>
      <c r="F73" s="14">
        <f>F74+F75+F76+F77+F78+F79</f>
        <v>0</v>
      </c>
      <c r="G73" s="14">
        <f>G74+G75+G76+G77+G78+G79</f>
        <v>31185</v>
      </c>
      <c r="H73" s="14">
        <f>H74+H75+H76+H77+H78+H79</f>
        <v>81170</v>
      </c>
      <c r="I73" s="40" t="s">
        <v>147</v>
      </c>
    </row>
    <row r="74" spans="1:9" s="22" customFormat="1" ht="28.5" customHeight="1">
      <c r="A74" s="45"/>
      <c r="B74" s="43"/>
      <c r="C74" s="13" t="s">
        <v>72</v>
      </c>
      <c r="D74" s="23" t="s">
        <v>97</v>
      </c>
      <c r="E74" s="12">
        <v>0</v>
      </c>
      <c r="F74" s="12">
        <v>0</v>
      </c>
      <c r="G74" s="8">
        <v>0</v>
      </c>
      <c r="H74" s="8">
        <f>1964+31000</f>
        <v>32964</v>
      </c>
      <c r="I74" s="41"/>
    </row>
    <row r="75" spans="1:9" s="22" customFormat="1" ht="18" customHeight="1">
      <c r="A75" s="45"/>
      <c r="B75" s="43"/>
      <c r="C75" s="13" t="s">
        <v>49</v>
      </c>
      <c r="D75" s="23" t="s">
        <v>60</v>
      </c>
      <c r="E75" s="12">
        <v>0</v>
      </c>
      <c r="F75" s="12">
        <v>0</v>
      </c>
      <c r="G75" s="8">
        <v>0</v>
      </c>
      <c r="H75" s="8">
        <v>44206</v>
      </c>
      <c r="I75" s="41"/>
    </row>
    <row r="76" spans="1:9" s="22" customFormat="1" ht="14.25" customHeight="1">
      <c r="A76" s="45"/>
      <c r="B76" s="43"/>
      <c r="C76" s="13" t="s">
        <v>62</v>
      </c>
      <c r="D76" s="23" t="s">
        <v>96</v>
      </c>
      <c r="E76" s="12">
        <v>0</v>
      </c>
      <c r="F76" s="12">
        <v>0</v>
      </c>
      <c r="G76" s="8">
        <v>2686</v>
      </c>
      <c r="H76" s="8">
        <v>0</v>
      </c>
      <c r="I76" s="41"/>
    </row>
    <row r="77" spans="1:9" s="22" customFormat="1" ht="17.25" customHeight="1">
      <c r="A77" s="45"/>
      <c r="B77" s="43"/>
      <c r="C77" s="13" t="s">
        <v>70</v>
      </c>
      <c r="D77" s="23" t="s">
        <v>24</v>
      </c>
      <c r="E77" s="12">
        <v>0</v>
      </c>
      <c r="F77" s="12">
        <v>0</v>
      </c>
      <c r="G77" s="8">
        <f>25499+3000</f>
        <v>28499</v>
      </c>
      <c r="H77" s="8">
        <v>0</v>
      </c>
      <c r="I77" s="41"/>
    </row>
    <row r="78" spans="1:9" s="22" customFormat="1" ht="19.5" customHeight="1">
      <c r="A78" s="45"/>
      <c r="B78" s="43"/>
      <c r="C78" s="13" t="s">
        <v>41</v>
      </c>
      <c r="D78" s="23" t="s">
        <v>20</v>
      </c>
      <c r="E78" s="12">
        <v>0</v>
      </c>
      <c r="F78" s="12">
        <v>0</v>
      </c>
      <c r="G78" s="8">
        <v>0</v>
      </c>
      <c r="H78" s="8">
        <v>2000</v>
      </c>
      <c r="I78" s="41"/>
    </row>
    <row r="79" spans="1:9" s="22" customFormat="1" ht="18.75" customHeight="1">
      <c r="A79" s="45"/>
      <c r="B79" s="43"/>
      <c r="C79" s="13" t="s">
        <v>80</v>
      </c>
      <c r="D79" s="23" t="s">
        <v>101</v>
      </c>
      <c r="E79" s="12">
        <v>0</v>
      </c>
      <c r="F79" s="12">
        <v>0</v>
      </c>
      <c r="G79" s="8">
        <v>0</v>
      </c>
      <c r="H79" s="8">
        <v>2000</v>
      </c>
      <c r="I79" s="41"/>
    </row>
    <row r="80" spans="1:9" s="21" customFormat="1" ht="18" customHeight="1">
      <c r="A80" s="45"/>
      <c r="B80" s="44" t="s">
        <v>74</v>
      </c>
      <c r="C80" s="24"/>
      <c r="D80" s="25" t="s">
        <v>122</v>
      </c>
      <c r="E80" s="14">
        <f>E81+E82+E83+E85+E86+E87</f>
        <v>0</v>
      </c>
      <c r="F80" s="14">
        <f>F81+F82+F83+F85+F86+F87</f>
        <v>0</v>
      </c>
      <c r="G80" s="14">
        <f>G81+G82+G83+G85+G86+G87+G84</f>
        <v>106800</v>
      </c>
      <c r="H80" s="14">
        <f>H81+H82+H83+H85+H86+H87</f>
        <v>3489</v>
      </c>
      <c r="I80" s="41"/>
    </row>
    <row r="81" spans="1:9" s="22" customFormat="1" ht="27" customHeight="1">
      <c r="A81" s="45"/>
      <c r="B81" s="45"/>
      <c r="C81" s="13" t="s">
        <v>72</v>
      </c>
      <c r="D81" s="23" t="s">
        <v>97</v>
      </c>
      <c r="E81" s="12">
        <v>0</v>
      </c>
      <c r="F81" s="12">
        <v>0</v>
      </c>
      <c r="G81" s="8">
        <v>4500</v>
      </c>
      <c r="H81" s="8">
        <v>0</v>
      </c>
      <c r="I81" s="41"/>
    </row>
    <row r="82" spans="1:9" s="22" customFormat="1" ht="17.25" customHeight="1">
      <c r="A82" s="45"/>
      <c r="B82" s="45"/>
      <c r="C82" s="13" t="s">
        <v>49</v>
      </c>
      <c r="D82" s="23" t="s">
        <v>60</v>
      </c>
      <c r="E82" s="12">
        <v>0</v>
      </c>
      <c r="F82" s="12">
        <v>0</v>
      </c>
      <c r="G82" s="8">
        <v>500</v>
      </c>
      <c r="H82" s="8">
        <v>358</v>
      </c>
      <c r="I82" s="41"/>
    </row>
    <row r="83" spans="1:9" s="22" customFormat="1" ht="15.75" customHeight="1">
      <c r="A83" s="45"/>
      <c r="B83" s="45"/>
      <c r="C83" s="13" t="s">
        <v>50</v>
      </c>
      <c r="D83" s="23" t="s">
        <v>98</v>
      </c>
      <c r="E83" s="12">
        <v>0</v>
      </c>
      <c r="F83" s="12">
        <v>0</v>
      </c>
      <c r="G83" s="8">
        <f>300</f>
        <v>300</v>
      </c>
      <c r="H83" s="8">
        <v>0</v>
      </c>
      <c r="I83" s="41"/>
    </row>
    <row r="84" spans="1:9" s="22" customFormat="1" ht="19.5" customHeight="1">
      <c r="A84" s="45"/>
      <c r="B84" s="45"/>
      <c r="C84" s="13" t="s">
        <v>62</v>
      </c>
      <c r="D84" s="23" t="s">
        <v>95</v>
      </c>
      <c r="E84" s="12">
        <v>0</v>
      </c>
      <c r="F84" s="12">
        <v>0</v>
      </c>
      <c r="G84" s="8">
        <v>3500</v>
      </c>
      <c r="H84" s="8">
        <v>0</v>
      </c>
      <c r="I84" s="41"/>
    </row>
    <row r="85" spans="1:9" s="22" customFormat="1" ht="18.75" customHeight="1">
      <c r="A85" s="45"/>
      <c r="B85" s="45"/>
      <c r="C85" s="13" t="s">
        <v>41</v>
      </c>
      <c r="D85" s="23" t="s">
        <v>20</v>
      </c>
      <c r="E85" s="12">
        <v>0</v>
      </c>
      <c r="F85" s="12">
        <v>0</v>
      </c>
      <c r="G85" s="8">
        <v>98000</v>
      </c>
      <c r="H85" s="8">
        <v>0</v>
      </c>
      <c r="I85" s="41"/>
    </row>
    <row r="86" spans="1:9" s="22" customFormat="1" ht="18.75" customHeight="1">
      <c r="A86" s="45"/>
      <c r="B86" s="45"/>
      <c r="C86" s="13" t="s">
        <v>80</v>
      </c>
      <c r="D86" s="23" t="s">
        <v>101</v>
      </c>
      <c r="E86" s="12">
        <v>0</v>
      </c>
      <c r="F86" s="12">
        <v>0</v>
      </c>
      <c r="G86" s="8">
        <v>0</v>
      </c>
      <c r="H86" s="8">
        <v>2717</v>
      </c>
      <c r="I86" s="41"/>
    </row>
    <row r="87" spans="1:9" s="22" customFormat="1" ht="26.25" customHeight="1">
      <c r="A87" s="45"/>
      <c r="B87" s="46"/>
      <c r="C87" s="13" t="s">
        <v>81</v>
      </c>
      <c r="D87" s="23" t="s">
        <v>102</v>
      </c>
      <c r="E87" s="12">
        <v>0</v>
      </c>
      <c r="F87" s="12">
        <v>0</v>
      </c>
      <c r="G87" s="8">
        <v>0</v>
      </c>
      <c r="H87" s="8">
        <v>414</v>
      </c>
      <c r="I87" s="41"/>
    </row>
    <row r="88" spans="1:9" s="21" customFormat="1" ht="30.75" customHeight="1">
      <c r="A88" s="45"/>
      <c r="B88" s="43" t="s">
        <v>75</v>
      </c>
      <c r="C88" s="24"/>
      <c r="D88" s="25" t="s">
        <v>123</v>
      </c>
      <c r="E88" s="14">
        <f>E89+E90+E91+E92</f>
        <v>0</v>
      </c>
      <c r="F88" s="14">
        <f>F89+F90+F91+F92</f>
        <v>0</v>
      </c>
      <c r="G88" s="14">
        <f>G89+G90+G91+G92</f>
        <v>3000</v>
      </c>
      <c r="H88" s="14">
        <f>H89+H90+H91+H92</f>
        <v>9381</v>
      </c>
      <c r="I88" s="41"/>
    </row>
    <row r="89" spans="1:9" s="22" customFormat="1" ht="18" customHeight="1">
      <c r="A89" s="45"/>
      <c r="B89" s="43"/>
      <c r="C89" s="13" t="s">
        <v>49</v>
      </c>
      <c r="D89" s="23" t="s">
        <v>60</v>
      </c>
      <c r="E89" s="12">
        <v>0</v>
      </c>
      <c r="F89" s="12">
        <v>0</v>
      </c>
      <c r="G89" s="8">
        <v>0</v>
      </c>
      <c r="H89" s="8">
        <v>4881</v>
      </c>
      <c r="I89" s="41"/>
    </row>
    <row r="90" spans="1:9" s="22" customFormat="1" ht="18.75" customHeight="1">
      <c r="A90" s="45"/>
      <c r="B90" s="43"/>
      <c r="C90" s="13" t="s">
        <v>41</v>
      </c>
      <c r="D90" s="23" t="s">
        <v>20</v>
      </c>
      <c r="E90" s="12">
        <v>0</v>
      </c>
      <c r="F90" s="12">
        <v>0</v>
      </c>
      <c r="G90" s="8">
        <v>3000</v>
      </c>
      <c r="H90" s="8">
        <v>0</v>
      </c>
      <c r="I90" s="41"/>
    </row>
    <row r="91" spans="1:9" s="22" customFormat="1" ht="18.75" customHeight="1">
      <c r="A91" s="45"/>
      <c r="B91" s="43"/>
      <c r="C91" s="13" t="s">
        <v>79</v>
      </c>
      <c r="D91" s="23" t="s">
        <v>103</v>
      </c>
      <c r="E91" s="12">
        <v>0</v>
      </c>
      <c r="F91" s="12">
        <v>0</v>
      </c>
      <c r="G91" s="8">
        <v>0</v>
      </c>
      <c r="H91" s="8">
        <v>500</v>
      </c>
      <c r="I91" s="41"/>
    </row>
    <row r="92" spans="1:9" s="22" customFormat="1" ht="21.75" customHeight="1">
      <c r="A92" s="46"/>
      <c r="B92" s="43"/>
      <c r="C92" s="13" t="s">
        <v>80</v>
      </c>
      <c r="D92" s="23" t="s">
        <v>101</v>
      </c>
      <c r="E92" s="12">
        <v>0</v>
      </c>
      <c r="F92" s="12">
        <v>0</v>
      </c>
      <c r="G92" s="8">
        <v>0</v>
      </c>
      <c r="H92" s="8">
        <v>4000</v>
      </c>
      <c r="I92" s="42"/>
    </row>
    <row r="93" spans="1:9" s="21" customFormat="1" ht="23.25" customHeight="1">
      <c r="A93" s="43" t="s">
        <v>16</v>
      </c>
      <c r="B93" s="11"/>
      <c r="C93" s="4"/>
      <c r="D93" s="5" t="s">
        <v>17</v>
      </c>
      <c r="E93" s="14">
        <f>E94+E102+E105+E108+E110</f>
        <v>65000</v>
      </c>
      <c r="F93" s="14">
        <f>F94+F102+F105+F108+F110</f>
        <v>1118426</v>
      </c>
      <c r="G93" s="14">
        <f>G94+G102+G105+G108+G110</f>
        <v>107854</v>
      </c>
      <c r="H93" s="14">
        <f>H94+H102+H105+H108+H110</f>
        <v>1129280</v>
      </c>
      <c r="I93" s="28"/>
    </row>
    <row r="94" spans="1:9" s="21" customFormat="1" ht="51" customHeight="1">
      <c r="A94" s="43"/>
      <c r="B94" s="43" t="s">
        <v>25</v>
      </c>
      <c r="C94" s="4"/>
      <c r="D94" s="5" t="s">
        <v>32</v>
      </c>
      <c r="E94" s="14">
        <f>E95+E96+E97+E98+E99+E100+E101</f>
        <v>65000</v>
      </c>
      <c r="F94" s="14">
        <f>F95+F96+F97+F98+F99+F100+F101</f>
        <v>1070000</v>
      </c>
      <c r="G94" s="14">
        <f>G95+G96+G97+G98+G99+G100+G101</f>
        <v>65800</v>
      </c>
      <c r="H94" s="14">
        <f>H95+H96+H97+H98+H99+H100+H101</f>
        <v>1070800</v>
      </c>
      <c r="I94" s="47" t="s">
        <v>162</v>
      </c>
    </row>
    <row r="95" spans="1:9" s="22" customFormat="1" ht="66.75" customHeight="1">
      <c r="A95" s="43"/>
      <c r="B95" s="43"/>
      <c r="C95" s="26">
        <v>2010</v>
      </c>
      <c r="D95" s="7" t="s">
        <v>137</v>
      </c>
      <c r="E95" s="12">
        <v>65000</v>
      </c>
      <c r="F95" s="12">
        <v>1070000</v>
      </c>
      <c r="G95" s="12">
        <v>0</v>
      </c>
      <c r="H95" s="12">
        <v>0</v>
      </c>
      <c r="I95" s="47"/>
    </row>
    <row r="96" spans="1:9" s="22" customFormat="1" ht="24" customHeight="1">
      <c r="A96" s="43"/>
      <c r="B96" s="43"/>
      <c r="C96" s="26">
        <v>3110</v>
      </c>
      <c r="D96" s="7" t="s">
        <v>104</v>
      </c>
      <c r="E96" s="12">
        <v>0</v>
      </c>
      <c r="F96" s="12">
        <v>0</v>
      </c>
      <c r="G96" s="12">
        <v>63107</v>
      </c>
      <c r="H96" s="12">
        <v>1027046</v>
      </c>
      <c r="I96" s="47"/>
    </row>
    <row r="97" spans="1:9" s="22" customFormat="1" ht="32.25" customHeight="1">
      <c r="A97" s="43"/>
      <c r="B97" s="43"/>
      <c r="C97" s="26">
        <v>4010</v>
      </c>
      <c r="D97" s="7" t="s">
        <v>105</v>
      </c>
      <c r="E97" s="12">
        <v>0</v>
      </c>
      <c r="F97" s="12">
        <v>0</v>
      </c>
      <c r="G97" s="12">
        <v>1578</v>
      </c>
      <c r="H97" s="12">
        <v>25995</v>
      </c>
      <c r="I97" s="47"/>
    </row>
    <row r="98" spans="1:9" s="22" customFormat="1" ht="22.5" customHeight="1">
      <c r="A98" s="43"/>
      <c r="B98" s="43"/>
      <c r="C98" s="26">
        <v>4110</v>
      </c>
      <c r="D98" s="7" t="s">
        <v>60</v>
      </c>
      <c r="E98" s="12">
        <v>0</v>
      </c>
      <c r="F98" s="12">
        <v>0</v>
      </c>
      <c r="G98" s="12">
        <v>276</v>
      </c>
      <c r="H98" s="12">
        <v>16626</v>
      </c>
      <c r="I98" s="47"/>
    </row>
    <row r="99" spans="1:9" s="22" customFormat="1" ht="22.5" customHeight="1">
      <c r="A99" s="43"/>
      <c r="B99" s="43"/>
      <c r="C99" s="26">
        <v>4120</v>
      </c>
      <c r="D99" s="7" t="s">
        <v>98</v>
      </c>
      <c r="E99" s="12">
        <v>0</v>
      </c>
      <c r="F99" s="12">
        <v>0</v>
      </c>
      <c r="G99" s="12">
        <v>39</v>
      </c>
      <c r="H99" s="12">
        <v>731</v>
      </c>
      <c r="I99" s="47"/>
    </row>
    <row r="100" spans="1:9" s="22" customFormat="1" ht="30" customHeight="1">
      <c r="A100" s="43"/>
      <c r="B100" s="43"/>
      <c r="C100" s="26">
        <v>4440</v>
      </c>
      <c r="D100" s="7" t="s">
        <v>106</v>
      </c>
      <c r="E100" s="12">
        <v>0</v>
      </c>
      <c r="F100" s="12">
        <v>0</v>
      </c>
      <c r="G100" s="12">
        <v>0</v>
      </c>
      <c r="H100" s="12">
        <v>402</v>
      </c>
      <c r="I100" s="47"/>
    </row>
    <row r="101" spans="1:9" s="22" customFormat="1" ht="38.25">
      <c r="A101" s="43"/>
      <c r="B101" s="43"/>
      <c r="C101" s="26">
        <v>4740</v>
      </c>
      <c r="D101" s="7" t="s">
        <v>107</v>
      </c>
      <c r="E101" s="12">
        <v>0</v>
      </c>
      <c r="F101" s="12">
        <v>0</v>
      </c>
      <c r="G101" s="12">
        <v>800</v>
      </c>
      <c r="H101" s="12">
        <v>0</v>
      </c>
      <c r="I101" s="47"/>
    </row>
    <row r="102" spans="1:9" s="21" customFormat="1" ht="63.75">
      <c r="A102" s="43"/>
      <c r="B102" s="43" t="s">
        <v>83</v>
      </c>
      <c r="C102" s="4"/>
      <c r="D102" s="5" t="s">
        <v>124</v>
      </c>
      <c r="E102" s="14">
        <f>E103+E104</f>
        <v>0</v>
      </c>
      <c r="F102" s="14">
        <f>F103+F104</f>
        <v>44951</v>
      </c>
      <c r="G102" s="14">
        <f>G103+G104</f>
        <v>0</v>
      </c>
      <c r="H102" s="14">
        <f>H103+H104</f>
        <v>44951</v>
      </c>
      <c r="I102" s="47" t="s">
        <v>145</v>
      </c>
    </row>
    <row r="103" spans="1:9" s="22" customFormat="1" ht="63.75">
      <c r="A103" s="43"/>
      <c r="B103" s="43"/>
      <c r="C103" s="26">
        <v>2010</v>
      </c>
      <c r="D103" s="7" t="s">
        <v>137</v>
      </c>
      <c r="E103" s="12">
        <v>0</v>
      </c>
      <c r="F103" s="12">
        <v>44951</v>
      </c>
      <c r="G103" s="12">
        <v>0</v>
      </c>
      <c r="H103" s="12">
        <v>0</v>
      </c>
      <c r="I103" s="47"/>
    </row>
    <row r="104" spans="1:9" s="22" customFormat="1" ht="18.75" customHeight="1">
      <c r="A104" s="43"/>
      <c r="B104" s="43"/>
      <c r="C104" s="26">
        <v>4130</v>
      </c>
      <c r="D104" s="7" t="s">
        <v>108</v>
      </c>
      <c r="E104" s="12">
        <v>0</v>
      </c>
      <c r="F104" s="12">
        <v>0</v>
      </c>
      <c r="G104" s="12">
        <v>0</v>
      </c>
      <c r="H104" s="12">
        <v>44951</v>
      </c>
      <c r="I104" s="47"/>
    </row>
    <row r="105" spans="1:9" s="21" customFormat="1" ht="38.25">
      <c r="A105" s="43"/>
      <c r="B105" s="43" t="s">
        <v>84</v>
      </c>
      <c r="C105" s="4"/>
      <c r="D105" s="5" t="s">
        <v>125</v>
      </c>
      <c r="E105" s="14">
        <f>E106+E107</f>
        <v>0</v>
      </c>
      <c r="F105" s="14">
        <f>F106+F107</f>
        <v>3475</v>
      </c>
      <c r="G105" s="14">
        <f>G106+G107</f>
        <v>0</v>
      </c>
      <c r="H105" s="14">
        <f>H106+H107</f>
        <v>3475</v>
      </c>
      <c r="I105" s="47" t="s">
        <v>144</v>
      </c>
    </row>
    <row r="106" spans="1:9" s="22" customFormat="1" ht="63.75">
      <c r="A106" s="43"/>
      <c r="B106" s="43"/>
      <c r="C106" s="26">
        <v>2010</v>
      </c>
      <c r="D106" s="7" t="s">
        <v>137</v>
      </c>
      <c r="E106" s="12">
        <v>0</v>
      </c>
      <c r="F106" s="12">
        <v>3475</v>
      </c>
      <c r="G106" s="12">
        <v>0</v>
      </c>
      <c r="H106" s="12">
        <v>0</v>
      </c>
      <c r="I106" s="47"/>
    </row>
    <row r="107" spans="1:9" s="22" customFormat="1" ht="17.25" customHeight="1">
      <c r="A107" s="43"/>
      <c r="B107" s="43"/>
      <c r="C107" s="26">
        <v>3110</v>
      </c>
      <c r="D107" s="7" t="s">
        <v>104</v>
      </c>
      <c r="E107" s="12">
        <v>0</v>
      </c>
      <c r="F107" s="12">
        <v>0</v>
      </c>
      <c r="G107" s="12">
        <v>0</v>
      </c>
      <c r="H107" s="12">
        <v>3475</v>
      </c>
      <c r="I107" s="47"/>
    </row>
    <row r="108" spans="1:9" s="21" customFormat="1" ht="18.75" customHeight="1">
      <c r="A108" s="43"/>
      <c r="B108" s="43" t="s">
        <v>85</v>
      </c>
      <c r="C108" s="4"/>
      <c r="D108" s="5" t="s">
        <v>126</v>
      </c>
      <c r="E108" s="14">
        <f>E109</f>
        <v>0</v>
      </c>
      <c r="F108" s="14">
        <f>F109</f>
        <v>0</v>
      </c>
      <c r="G108" s="14">
        <f>G109</f>
        <v>32000</v>
      </c>
      <c r="H108" s="14">
        <f>H109</f>
        <v>0</v>
      </c>
      <c r="I108" s="47" t="s">
        <v>149</v>
      </c>
    </row>
    <row r="109" spans="1:9" s="22" customFormat="1" ht="18.75" customHeight="1">
      <c r="A109" s="43"/>
      <c r="B109" s="43"/>
      <c r="C109" s="26">
        <v>3110</v>
      </c>
      <c r="D109" s="7" t="s">
        <v>104</v>
      </c>
      <c r="E109" s="12">
        <v>0</v>
      </c>
      <c r="F109" s="12">
        <v>0</v>
      </c>
      <c r="G109" s="12">
        <v>32000</v>
      </c>
      <c r="H109" s="12">
        <v>0</v>
      </c>
      <c r="I109" s="47"/>
    </row>
    <row r="110" spans="1:9" s="21" customFormat="1" ht="29.25" customHeight="1">
      <c r="A110" s="43"/>
      <c r="B110" s="43" t="s">
        <v>82</v>
      </c>
      <c r="C110" s="4"/>
      <c r="D110" s="5" t="s">
        <v>127</v>
      </c>
      <c r="E110" s="14">
        <f>E111+E112+E113+E114+E115</f>
        <v>0</v>
      </c>
      <c r="F110" s="14">
        <f>F111+F112+F113+F114+F115</f>
        <v>0</v>
      </c>
      <c r="G110" s="14">
        <f>G111+G112+G113+G114+G115</f>
        <v>10054</v>
      </c>
      <c r="H110" s="14">
        <f>H111+H112+H113+H114+H115</f>
        <v>10054</v>
      </c>
      <c r="I110" s="47" t="s">
        <v>150</v>
      </c>
    </row>
    <row r="111" spans="1:9" s="22" customFormat="1" ht="28.5" customHeight="1">
      <c r="A111" s="43"/>
      <c r="B111" s="43"/>
      <c r="C111" s="26">
        <v>4010</v>
      </c>
      <c r="D111" s="7" t="s">
        <v>97</v>
      </c>
      <c r="E111" s="12">
        <v>0</v>
      </c>
      <c r="F111" s="12">
        <v>0</v>
      </c>
      <c r="G111" s="12">
        <f>9351+692</f>
        <v>10043</v>
      </c>
      <c r="H111" s="12">
        <v>0</v>
      </c>
      <c r="I111" s="47"/>
    </row>
    <row r="112" spans="1:9" s="22" customFormat="1" ht="18" customHeight="1">
      <c r="A112" s="43"/>
      <c r="B112" s="43"/>
      <c r="C112" s="26">
        <v>4110</v>
      </c>
      <c r="D112" s="7" t="s">
        <v>60</v>
      </c>
      <c r="E112" s="12">
        <v>0</v>
      </c>
      <c r="F112" s="12">
        <v>0</v>
      </c>
      <c r="G112" s="12">
        <v>11</v>
      </c>
      <c r="H112" s="12">
        <v>1480</v>
      </c>
      <c r="I112" s="47"/>
    </row>
    <row r="113" spans="1:9" s="22" customFormat="1" ht="18" customHeight="1">
      <c r="A113" s="43"/>
      <c r="B113" s="43"/>
      <c r="C113" s="26">
        <v>4120</v>
      </c>
      <c r="D113" s="7" t="s">
        <v>98</v>
      </c>
      <c r="E113" s="12">
        <v>0</v>
      </c>
      <c r="F113" s="12">
        <v>0</v>
      </c>
      <c r="G113" s="12">
        <v>0</v>
      </c>
      <c r="H113" s="12">
        <f>1267+73</f>
        <v>1340</v>
      </c>
      <c r="I113" s="47"/>
    </row>
    <row r="114" spans="1:9" s="22" customFormat="1" ht="19.5" customHeight="1">
      <c r="A114" s="43"/>
      <c r="B114" s="43"/>
      <c r="C114" s="26">
        <v>4170</v>
      </c>
      <c r="D114" s="7" t="s">
        <v>21</v>
      </c>
      <c r="E114" s="12">
        <v>0</v>
      </c>
      <c r="F114" s="12">
        <v>0</v>
      </c>
      <c r="G114" s="12">
        <v>0</v>
      </c>
      <c r="H114" s="12">
        <f>4660+630</f>
        <v>5290</v>
      </c>
      <c r="I114" s="47"/>
    </row>
    <row r="115" spans="1:9" s="22" customFormat="1" ht="18.75" customHeight="1">
      <c r="A115" s="43"/>
      <c r="B115" s="43"/>
      <c r="C115" s="26">
        <v>4410</v>
      </c>
      <c r="D115" s="7" t="s">
        <v>103</v>
      </c>
      <c r="E115" s="12">
        <v>0</v>
      </c>
      <c r="F115" s="12">
        <v>0</v>
      </c>
      <c r="G115" s="12">
        <v>0</v>
      </c>
      <c r="H115" s="12">
        <v>1944</v>
      </c>
      <c r="I115" s="47"/>
    </row>
    <row r="116" spans="1:9" s="21" customFormat="1" ht="17.25" customHeight="1">
      <c r="A116" s="43" t="s">
        <v>76</v>
      </c>
      <c r="B116" s="20"/>
      <c r="C116" s="4"/>
      <c r="D116" s="5" t="s">
        <v>134</v>
      </c>
      <c r="E116" s="14">
        <f>E117+E121</f>
        <v>0</v>
      </c>
      <c r="F116" s="14">
        <f>F117+F121</f>
        <v>0</v>
      </c>
      <c r="G116" s="14">
        <f>G117+G121</f>
        <v>35754</v>
      </c>
      <c r="H116" s="14">
        <f>H117+H121</f>
        <v>6665</v>
      </c>
      <c r="I116" s="47"/>
    </row>
    <row r="117" spans="1:9" s="21" customFormat="1" ht="16.5" customHeight="1">
      <c r="A117" s="43"/>
      <c r="B117" s="43" t="s">
        <v>77</v>
      </c>
      <c r="C117" s="4"/>
      <c r="D117" s="5" t="s">
        <v>128</v>
      </c>
      <c r="E117" s="14">
        <f>E118+E119+E120</f>
        <v>0</v>
      </c>
      <c r="F117" s="14">
        <f>F118+F119+F120</f>
        <v>0</v>
      </c>
      <c r="G117" s="14">
        <f>G118+G119+G120</f>
        <v>27700</v>
      </c>
      <c r="H117" s="14">
        <f>H118+H119+H120</f>
        <v>6665</v>
      </c>
      <c r="I117" s="47" t="s">
        <v>147</v>
      </c>
    </row>
    <row r="118" spans="1:9" s="22" customFormat="1" ht="30.75" customHeight="1">
      <c r="A118" s="43"/>
      <c r="B118" s="43"/>
      <c r="C118" s="26">
        <v>4010</v>
      </c>
      <c r="D118" s="7" t="s">
        <v>97</v>
      </c>
      <c r="E118" s="12">
        <v>0</v>
      </c>
      <c r="F118" s="12">
        <v>0</v>
      </c>
      <c r="G118" s="12">
        <v>25500</v>
      </c>
      <c r="H118" s="12">
        <v>0</v>
      </c>
      <c r="I118" s="47"/>
    </row>
    <row r="119" spans="1:9" s="22" customFormat="1" ht="19.5" customHeight="1">
      <c r="A119" s="43"/>
      <c r="B119" s="43"/>
      <c r="C119" s="26">
        <v>4110</v>
      </c>
      <c r="D119" s="7" t="s">
        <v>60</v>
      </c>
      <c r="E119" s="12">
        <v>0</v>
      </c>
      <c r="F119" s="12">
        <v>0</v>
      </c>
      <c r="G119" s="12">
        <v>1500</v>
      </c>
      <c r="H119" s="12">
        <v>6665</v>
      </c>
      <c r="I119" s="47"/>
    </row>
    <row r="120" spans="1:9" s="22" customFormat="1" ht="19.5" customHeight="1">
      <c r="A120" s="43"/>
      <c r="B120" s="43"/>
      <c r="C120" s="26">
        <v>4120</v>
      </c>
      <c r="D120" s="7" t="s">
        <v>98</v>
      </c>
      <c r="E120" s="12">
        <v>0</v>
      </c>
      <c r="F120" s="12">
        <v>0</v>
      </c>
      <c r="G120" s="12">
        <v>700</v>
      </c>
      <c r="H120" s="12">
        <v>0</v>
      </c>
      <c r="I120" s="47"/>
    </row>
    <row r="121" spans="1:9" s="21" customFormat="1" ht="12.75">
      <c r="A121" s="43"/>
      <c r="B121" s="43" t="s">
        <v>86</v>
      </c>
      <c r="C121" s="4"/>
      <c r="D121" s="5" t="s">
        <v>129</v>
      </c>
      <c r="E121" s="14">
        <f>E122</f>
        <v>0</v>
      </c>
      <c r="F121" s="14">
        <f>F122</f>
        <v>0</v>
      </c>
      <c r="G121" s="14">
        <f>G122</f>
        <v>8054</v>
      </c>
      <c r="H121" s="14">
        <f>H122</f>
        <v>0</v>
      </c>
      <c r="I121" s="47" t="s">
        <v>151</v>
      </c>
    </row>
    <row r="122" spans="1:9" s="22" customFormat="1" ht="19.5" customHeight="1">
      <c r="A122" s="43"/>
      <c r="B122" s="43"/>
      <c r="C122" s="26">
        <v>3260</v>
      </c>
      <c r="D122" s="7" t="s">
        <v>109</v>
      </c>
      <c r="E122" s="12">
        <v>0</v>
      </c>
      <c r="F122" s="12">
        <v>0</v>
      </c>
      <c r="G122" s="12">
        <v>8054</v>
      </c>
      <c r="H122" s="12">
        <v>0</v>
      </c>
      <c r="I122" s="47"/>
    </row>
    <row r="123" spans="1:9" s="21" customFormat="1" ht="25.5">
      <c r="A123" s="43" t="s">
        <v>35</v>
      </c>
      <c r="B123" s="20"/>
      <c r="C123" s="4"/>
      <c r="D123" s="5" t="s">
        <v>38</v>
      </c>
      <c r="E123" s="14">
        <f>E124</f>
        <v>0</v>
      </c>
      <c r="F123" s="14">
        <f>F124</f>
        <v>0</v>
      </c>
      <c r="G123" s="14">
        <f>G124</f>
        <v>10000</v>
      </c>
      <c r="H123" s="14">
        <f>H124</f>
        <v>0</v>
      </c>
      <c r="I123" s="47" t="s">
        <v>146</v>
      </c>
    </row>
    <row r="124" spans="1:9" s="21" customFormat="1" ht="12.75">
      <c r="A124" s="43"/>
      <c r="B124" s="43" t="s">
        <v>42</v>
      </c>
      <c r="C124" s="4"/>
      <c r="D124" s="5" t="s">
        <v>61</v>
      </c>
      <c r="E124" s="14">
        <f>E125+E126</f>
        <v>0</v>
      </c>
      <c r="F124" s="14">
        <f>F125+F126</f>
        <v>0</v>
      </c>
      <c r="G124" s="14">
        <f>G125+G126</f>
        <v>10000</v>
      </c>
      <c r="H124" s="14">
        <f>H125+H126</f>
        <v>0</v>
      </c>
      <c r="I124" s="47"/>
    </row>
    <row r="125" spans="1:9" s="22" customFormat="1" ht="18" customHeight="1">
      <c r="A125" s="43"/>
      <c r="B125" s="43"/>
      <c r="C125" s="26">
        <v>4210</v>
      </c>
      <c r="D125" s="7" t="s">
        <v>95</v>
      </c>
      <c r="E125" s="12">
        <v>0</v>
      </c>
      <c r="F125" s="12">
        <v>0</v>
      </c>
      <c r="G125" s="12">
        <v>2500</v>
      </c>
      <c r="H125" s="12">
        <v>0</v>
      </c>
      <c r="I125" s="47"/>
    </row>
    <row r="126" spans="1:9" s="22" customFormat="1" ht="17.25" customHeight="1">
      <c r="A126" s="43"/>
      <c r="B126" s="43"/>
      <c r="C126" s="26">
        <v>4270</v>
      </c>
      <c r="D126" s="7" t="s">
        <v>22</v>
      </c>
      <c r="E126" s="12">
        <v>0</v>
      </c>
      <c r="F126" s="12">
        <v>0</v>
      </c>
      <c r="G126" s="12">
        <v>7500</v>
      </c>
      <c r="H126" s="12">
        <v>0</v>
      </c>
      <c r="I126" s="47"/>
    </row>
    <row r="127" spans="1:9" s="21" customFormat="1" ht="25.5">
      <c r="A127" s="43" t="s">
        <v>87</v>
      </c>
      <c r="B127" s="20"/>
      <c r="C127" s="4"/>
      <c r="D127" s="5" t="s">
        <v>130</v>
      </c>
      <c r="E127" s="14">
        <f>E128</f>
        <v>0</v>
      </c>
      <c r="F127" s="14">
        <f aca="true" t="shared" si="2" ref="F127:H128">F128</f>
        <v>0</v>
      </c>
      <c r="G127" s="14">
        <f t="shared" si="2"/>
        <v>9000</v>
      </c>
      <c r="H127" s="14">
        <f t="shared" si="2"/>
        <v>0</v>
      </c>
      <c r="I127" s="47" t="s">
        <v>152</v>
      </c>
    </row>
    <row r="128" spans="1:9" s="21" customFormat="1" ht="25.5">
      <c r="A128" s="43"/>
      <c r="B128" s="43" t="s">
        <v>88</v>
      </c>
      <c r="C128" s="4"/>
      <c r="D128" s="5" t="s">
        <v>131</v>
      </c>
      <c r="E128" s="14">
        <f>E129</f>
        <v>0</v>
      </c>
      <c r="F128" s="14">
        <f t="shared" si="2"/>
        <v>0</v>
      </c>
      <c r="G128" s="14">
        <f t="shared" si="2"/>
        <v>9000</v>
      </c>
      <c r="H128" s="14">
        <f t="shared" si="2"/>
        <v>0</v>
      </c>
      <c r="I128" s="47"/>
    </row>
    <row r="129" spans="1:9" s="22" customFormat="1" ht="43.5" customHeight="1">
      <c r="A129" s="43"/>
      <c r="B129" s="43"/>
      <c r="C129" s="26">
        <v>2480</v>
      </c>
      <c r="D129" s="7" t="s">
        <v>110</v>
      </c>
      <c r="E129" s="12">
        <v>0</v>
      </c>
      <c r="F129" s="12">
        <v>0</v>
      </c>
      <c r="G129" s="12">
        <f>3000+6000</f>
        <v>9000</v>
      </c>
      <c r="H129" s="12">
        <v>0</v>
      </c>
      <c r="I129" s="47"/>
    </row>
    <row r="130" spans="1:9" s="21" customFormat="1" ht="12.75">
      <c r="A130" s="43" t="s">
        <v>93</v>
      </c>
      <c r="B130" s="20"/>
      <c r="C130" s="4"/>
      <c r="D130" s="5" t="s">
        <v>132</v>
      </c>
      <c r="E130" s="14">
        <f>E131</f>
        <v>0</v>
      </c>
      <c r="F130" s="14">
        <f aca="true" t="shared" si="3" ref="F130:H131">F131</f>
        <v>0</v>
      </c>
      <c r="G130" s="14">
        <f t="shared" si="3"/>
        <v>0</v>
      </c>
      <c r="H130" s="14">
        <f t="shared" si="3"/>
        <v>22000</v>
      </c>
      <c r="I130" s="47" t="s">
        <v>154</v>
      </c>
    </row>
    <row r="131" spans="1:9" s="21" customFormat="1" ht="12.75">
      <c r="A131" s="43"/>
      <c r="B131" s="43" t="s">
        <v>94</v>
      </c>
      <c r="C131" s="4"/>
      <c r="D131" s="5" t="s">
        <v>133</v>
      </c>
      <c r="E131" s="14">
        <f>E132</f>
        <v>0</v>
      </c>
      <c r="F131" s="14">
        <f t="shared" si="3"/>
        <v>0</v>
      </c>
      <c r="G131" s="14">
        <f t="shared" si="3"/>
        <v>0</v>
      </c>
      <c r="H131" s="14">
        <f t="shared" si="3"/>
        <v>22000</v>
      </c>
      <c r="I131" s="47"/>
    </row>
    <row r="132" spans="1:9" s="22" customFormat="1" ht="72" customHeight="1">
      <c r="A132" s="43"/>
      <c r="B132" s="43"/>
      <c r="C132" s="26">
        <v>6050</v>
      </c>
      <c r="D132" s="7" t="s">
        <v>36</v>
      </c>
      <c r="E132" s="12">
        <v>0</v>
      </c>
      <c r="F132" s="12">
        <v>0</v>
      </c>
      <c r="G132" s="12">
        <v>0</v>
      </c>
      <c r="H132" s="12">
        <v>22000</v>
      </c>
      <c r="I132" s="47"/>
    </row>
    <row r="133" spans="1:9" ht="12.75">
      <c r="A133" s="49" t="s">
        <v>10</v>
      </c>
      <c r="B133" s="49"/>
      <c r="C133" s="49"/>
      <c r="D133" s="4"/>
      <c r="E133" s="6">
        <f>E130+E127+E123+E116+E93+E52+E39+E22+E19+E13+E8+E36+E47</f>
        <v>434338</v>
      </c>
      <c r="F133" s="6">
        <f>F130+F127+F123+F116+F93+F52+F39+F22+F19+F13+F8+F36+F47</f>
        <v>1478907</v>
      </c>
      <c r="G133" s="6">
        <f>G130+G127+G123+G116+G93+G52+G39+G22+G19+G13+G8+G36+G47</f>
        <v>660886</v>
      </c>
      <c r="H133" s="6">
        <f>H130+H127+H123+H116+H93+H52+H39+H22+H19+H13+H8+H36+H47</f>
        <v>1705455</v>
      </c>
      <c r="I133" s="33"/>
    </row>
    <row r="134" ht="12.75">
      <c r="I134" s="15" t="s">
        <v>181</v>
      </c>
    </row>
    <row r="135" ht="12.75">
      <c r="I135" s="15" t="s">
        <v>182</v>
      </c>
    </row>
    <row r="136" ht="12.75">
      <c r="I136" s="15" t="s">
        <v>183</v>
      </c>
    </row>
  </sheetData>
  <mergeCells count="88">
    <mergeCell ref="I94:I95"/>
    <mergeCell ref="I96:I101"/>
    <mergeCell ref="B96:B101"/>
    <mergeCell ref="B105:B107"/>
    <mergeCell ref="B88:B92"/>
    <mergeCell ref="A123:A126"/>
    <mergeCell ref="B124:B126"/>
    <mergeCell ref="A127:A129"/>
    <mergeCell ref="B128:B129"/>
    <mergeCell ref="B121:B122"/>
    <mergeCell ref="B94:B95"/>
    <mergeCell ref="A93:A95"/>
    <mergeCell ref="A8:A12"/>
    <mergeCell ref="B11:B12"/>
    <mergeCell ref="A19:A21"/>
    <mergeCell ref="B20:B21"/>
    <mergeCell ref="A13:A18"/>
    <mergeCell ref="B9:B10"/>
    <mergeCell ref="I52:I53"/>
    <mergeCell ref="I54:I60"/>
    <mergeCell ref="I65:I68"/>
    <mergeCell ref="I69:I72"/>
    <mergeCell ref="I61:I63"/>
    <mergeCell ref="I130:I132"/>
    <mergeCell ref="I117:I120"/>
    <mergeCell ref="I121:I122"/>
    <mergeCell ref="I102:I104"/>
    <mergeCell ref="I123:I126"/>
    <mergeCell ref="I105:I107"/>
    <mergeCell ref="I127:I129"/>
    <mergeCell ref="I108:I109"/>
    <mergeCell ref="A5:C5"/>
    <mergeCell ref="D5:D6"/>
    <mergeCell ref="G5:H5"/>
    <mergeCell ref="E5:F5"/>
    <mergeCell ref="A36:A38"/>
    <mergeCell ref="B14:B18"/>
    <mergeCell ref="B37:B38"/>
    <mergeCell ref="B33:B35"/>
    <mergeCell ref="B23:B28"/>
    <mergeCell ref="A22:A32"/>
    <mergeCell ref="B29:B32"/>
    <mergeCell ref="A33:A35"/>
    <mergeCell ref="G1:I3"/>
    <mergeCell ref="I5:I6"/>
    <mergeCell ref="I36:I38"/>
    <mergeCell ref="I39:I46"/>
    <mergeCell ref="I27:I28"/>
    <mergeCell ref="I24:I26"/>
    <mergeCell ref="I22:I23"/>
    <mergeCell ref="I15:I16"/>
    <mergeCell ref="I19:I21"/>
    <mergeCell ref="A133:C133"/>
    <mergeCell ref="B102:B104"/>
    <mergeCell ref="B108:B109"/>
    <mergeCell ref="B117:B120"/>
    <mergeCell ref="A130:A132"/>
    <mergeCell ref="B131:B132"/>
    <mergeCell ref="B40:B41"/>
    <mergeCell ref="B45:B46"/>
    <mergeCell ref="A39:A46"/>
    <mergeCell ref="B42:B44"/>
    <mergeCell ref="I48:I49"/>
    <mergeCell ref="I50:I51"/>
    <mergeCell ref="I11:I12"/>
    <mergeCell ref="I9:I10"/>
    <mergeCell ref="I30:I32"/>
    <mergeCell ref="I13:I14"/>
    <mergeCell ref="A102:A111"/>
    <mergeCell ref="A47:A49"/>
    <mergeCell ref="B48:B49"/>
    <mergeCell ref="A50:A51"/>
    <mergeCell ref="B50:B51"/>
    <mergeCell ref="B65:B68"/>
    <mergeCell ref="B69:B72"/>
    <mergeCell ref="B73:B79"/>
    <mergeCell ref="B53:B64"/>
    <mergeCell ref="A52:A72"/>
    <mergeCell ref="I73:I92"/>
    <mergeCell ref="A96:A101"/>
    <mergeCell ref="A116:A122"/>
    <mergeCell ref="A73:A92"/>
    <mergeCell ref="B80:B87"/>
    <mergeCell ref="I110:I111"/>
    <mergeCell ref="I112:I116"/>
    <mergeCell ref="A112:A115"/>
    <mergeCell ref="B112:B115"/>
    <mergeCell ref="B110:B111"/>
  </mergeCells>
  <printOptions/>
  <pageMargins left="0.17" right="0.23" top="0.34" bottom="0.33" header="0.27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Pińczów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podkrcie</dc:creator>
  <cp:keywords/>
  <dc:description/>
  <cp:lastModifiedBy>ooimicie</cp:lastModifiedBy>
  <cp:lastPrinted>2007-12-06T10:52:47Z</cp:lastPrinted>
  <dcterms:created xsi:type="dcterms:W3CDTF">2007-03-14T09:35:31Z</dcterms:created>
  <dcterms:modified xsi:type="dcterms:W3CDTF">2007-12-06T13:40:48Z</dcterms:modified>
  <cp:category/>
  <cp:version/>
  <cp:contentType/>
  <cp:contentStatus/>
</cp:coreProperties>
</file>