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599" activeTab="12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</sheets>
  <definedNames>
    <definedName name="_xlnm.Print_Area" localSheetId="2">'3'!$A$1:$L$91</definedName>
    <definedName name="_xlnm.Print_Area" localSheetId="5">'6'!$A$1:$D$30</definedName>
    <definedName name="_xlnm.Print_Area" localSheetId="6">'7'!$A$1:$P$44</definedName>
    <definedName name="_xlnm.Print_Titles" localSheetId="0">'1'!$8:$8</definedName>
    <definedName name="_xlnm.Print_Titles" localSheetId="12">'13'!$10:$10</definedName>
    <definedName name="_xlnm.Print_Titles" localSheetId="1">'2'!$11:$11</definedName>
    <definedName name="_xlnm.Print_Titles" localSheetId="2">'3'!$13:$13</definedName>
    <definedName name="_xlnm.Print_Titles" localSheetId="3">'4'!$12:$12</definedName>
    <definedName name="_xlnm.Print_Titles" localSheetId="4">'5'!$12:$12</definedName>
  </definedNames>
  <calcPr fullCalcOnLoad="1"/>
</workbook>
</file>

<file path=xl/sharedStrings.xml><?xml version="1.0" encoding="utf-8"?>
<sst xmlns="http://schemas.openxmlformats.org/spreadsheetml/2006/main" count="2052" uniqueCount="727">
  <si>
    <t>Załącznik nr 6 do Uchwały Nr ………                          Rady Miejskiej w Pińczowie                                                    z dnia …………..                                                                             w sprawie uchwalenie budżetu Gminy na rok 2011</t>
  </si>
  <si>
    <t>Projekt dochodów i wydatków związanych z realizacją zadań z zakresu administracji rządowej i innych zadań zleconych odrębnymi ustawami w  2011 r.</t>
  </si>
  <si>
    <t>Załącznik nr 7 do Uchwały Nr ………                          Rady Miejskiej w Pińczowie                                                    z dnia …………..                                                                             w sprawie uchwalenie budżetu Gminy na rok 2011</t>
  </si>
  <si>
    <t>Załącznik nr 5 do Uchwały Nr ………                                                         Rady Miejskiej w Pińczowie                                                    z dnia …………..                                                                             w sprawie uchwalenie budżetu Gminy na rok 2011</t>
  </si>
  <si>
    <t>Projekt dochodów i wydatków związanych z realizacją zadań realizowanych na podstawie porozumień (umów) między jednostkami samorządu terytorialnego w 2011 r.</t>
  </si>
  <si>
    <t>Załącznik nr 8 do Uchwały Nr ………                                                                  Rady Miejskiej w Pińczowie z dnia …………..                                                                             w sprawie uchwalenie budżetu Gminy na rok 2011</t>
  </si>
  <si>
    <t>Projekt przychodów i kosztów samorządowych zakładów budżetowych na 2011 r.</t>
  </si>
  <si>
    <t>Załącznik nr 9 do Uchwały Nr ………                                                          Rady Miejskiej w Pińczowie                                                    z dnia …………..                                                                             w sprawie uchwalenie budżetu Gminy na rok 2011</t>
  </si>
  <si>
    <t>Projekt dotacji przedmiotowych w 2011 roku</t>
  </si>
  <si>
    <t>Załącznik nr 10 do Uchwały Nr ………                          Rady Miejskiej w Pińczowie                                                    z dnia …………..                                                                             w sprawie uchwalenie budżetu Gminy na rok 2011</t>
  </si>
  <si>
    <t>Projekt dotacji podmiotowych w 2011 roku</t>
  </si>
  <si>
    <t>Załącznik nr 11 do Uchwały Nr ………                          Rady Miejskiej w Pińczowie                                                    z dnia …………..                                                                             w sprawie uchwalenie budżetu Gminy na rok 2011</t>
  </si>
  <si>
    <t>Załącznik nr 12 do Uchwały Nr ………                          Rady Miejskiej w Pińczowie                                                    z dnia …………..                                                                             w sprawie uchwalenie budżetu Gminy                                            na rok 2011</t>
  </si>
  <si>
    <t>Projekt dotacji celowych w 2011 roku</t>
  </si>
  <si>
    <t>Załącznik nr 13 do Uchwały Nr ………                          Rady Miejskiej w Pińczowie                                                    z dnia …………..                                                                             w sprawie uchwalenie budżetu Gminy na rok 2011</t>
  </si>
  <si>
    <t>Projekt zadań jednostek pomocnicznych w ramach funduszu sołeckiego w 2011roku</t>
  </si>
  <si>
    <t>3250</t>
  </si>
  <si>
    <t>Stypendia różne</t>
  </si>
  <si>
    <t>Wydatki razem:</t>
  </si>
  <si>
    <t>4.</t>
  </si>
  <si>
    <t>Dział</t>
  </si>
  <si>
    <t>Rozdział</t>
  </si>
  <si>
    <t>§</t>
  </si>
  <si>
    <t>Treść</t>
  </si>
  <si>
    <t>w tym:</t>
  </si>
  <si>
    <t>1.</t>
  </si>
  <si>
    <t>2.</t>
  </si>
  <si>
    <t>3.</t>
  </si>
  <si>
    <t>Nazwa</t>
  </si>
  <si>
    <t>w tym źródła finansowania</t>
  </si>
  <si>
    <t>Wydatki bieżące</t>
  </si>
  <si>
    <t>Wydatki majątkowe</t>
  </si>
  <si>
    <t>Rozdz.</t>
  </si>
  <si>
    <t>w złotych</t>
  </si>
  <si>
    <t>Nazwa zadania</t>
  </si>
  <si>
    <t>x</t>
  </si>
  <si>
    <t>w  złotych</t>
  </si>
  <si>
    <t>Lp.</t>
  </si>
  <si>
    <t>Łączne nakłady finansowe</t>
  </si>
  <si>
    <t>Jednostka org. realizująca zadanie lub koordynująca program</t>
  </si>
  <si>
    <t xml:space="preserve">A.      
B.
C.
D. 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</si>
  <si>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</si>
  <si>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</si>
  <si>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</si>
  <si>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 xml:space="preserve">D. Inne źródła </t>
  </si>
  <si>
    <t>* Wybrać odpowiednie oznaczenie źródła finansowania:</t>
  </si>
  <si>
    <t>Planowane wydatki</t>
  </si>
  <si>
    <t>Ogółem wydatki</t>
  </si>
  <si>
    <t>Wydatki na na obsługę długu (odsetki)</t>
  </si>
  <si>
    <t>Wydatki
z tytułu poręczeń
i gwarancji</t>
  </si>
  <si>
    <t>Dochody ogółem</t>
  </si>
  <si>
    <t>kredyty
i pożyczki</t>
  </si>
  <si>
    <t>środki wymienione
w art. 5 ust. 1 pkt 2 i 3 u.f.p.</t>
  </si>
  <si>
    <t>Ogółem</t>
  </si>
  <si>
    <t>dochody własne jst</t>
  </si>
  <si>
    <t>dotacje i środki pochodzące z innych  źr.*</t>
  </si>
  <si>
    <t>dotacje i środki pochodzące
z innych  źr.*</t>
  </si>
  <si>
    <t>Nazwa zadania inwestycyjnego</t>
  </si>
  <si>
    <t>Dochody bieżące</t>
  </si>
  <si>
    <t>Dochody majątkowe</t>
  </si>
  <si>
    <t>I. Dochody i wydatki związane z realizacją zadań realizowanych wspólnie z innymi jednostkami samorządu terytorialnego</t>
  </si>
  <si>
    <t>II. Dochody i wydatki związane z realizacją zadań przejętych przez Gminę do realizacji w drodze umowy lub porozumienia</t>
  </si>
  <si>
    <t>III. Dochody i wydatki związane z pomocą rzeczową lub finansową realizowaną na podstawie porozumień między j.s.t.</t>
  </si>
  <si>
    <t>L.p.</t>
  </si>
  <si>
    <t>Wyszczególnienie</t>
  </si>
  <si>
    <t>Stan środków obrotowych na początek roku</t>
  </si>
  <si>
    <t>Wydatki</t>
  </si>
  <si>
    <t>Stan środków obrotowych na koniec roku</t>
  </si>
  <si>
    <t>ogółem</t>
  </si>
  <si>
    <t>w tym: dotacja
z budżetu</t>
  </si>
  <si>
    <t>Przychody</t>
  </si>
  <si>
    <t xml:space="preserve">w tym: </t>
  </si>
  <si>
    <t>przedmiotowa</t>
  </si>
  <si>
    <t>celowa na inwestycje</t>
  </si>
  <si>
    <t>wpłata do budżetu</t>
  </si>
  <si>
    <t>wydatki majątkowe</t>
  </si>
  <si>
    <t>kwota netto</t>
  </si>
  <si>
    <t>VAT</t>
  </si>
  <si>
    <t>Wydatki jednostek budżetowych</t>
  </si>
  <si>
    <t>wydatki związane z realizacją statutowych zadań</t>
  </si>
  <si>
    <t>Dotacje na zadania bieżące</t>
  </si>
  <si>
    <t>Świadczenia na rzecz osób fizycznych</t>
  </si>
  <si>
    <t>Wydatki na programy finansowane z udziałem środków, o których mowa w art. 5 ust. 1 pkt 2 i 3</t>
  </si>
  <si>
    <t>inwestycje i zakupy inwestycyjne</t>
  </si>
  <si>
    <t>Dotacje ogółem</t>
  </si>
  <si>
    <t>Wydatki ogółem</t>
  </si>
  <si>
    <t>wniesienie wkadów do spółek prawa handlowego</t>
  </si>
  <si>
    <t>zakup i objęcie akcji i udziałów</t>
  </si>
  <si>
    <t>na pierwsze wyposażenie</t>
  </si>
  <si>
    <t>grupa wydatków</t>
  </si>
  <si>
    <t>kwota</t>
  </si>
  <si>
    <t>Jednostka budżetowa realizująca zadanie</t>
  </si>
  <si>
    <t>Razem</t>
  </si>
  <si>
    <t>- środki z budżetu j.s.t.</t>
  </si>
  <si>
    <t>- środki z budżetu krajowego</t>
  </si>
  <si>
    <t>- środki z UE oraz innych źródeł zagranicznych</t>
  </si>
  <si>
    <t>Projekt</t>
  </si>
  <si>
    <t>Okres realizacji zadania</t>
  </si>
  <si>
    <t>Przewidywane nakłady i źródła finansowania</t>
  </si>
  <si>
    <t>źródło</t>
  </si>
  <si>
    <t>Wartość zadania:</t>
  </si>
  <si>
    <t>Wydatki na obsługę długu (odsetki)</t>
  </si>
  <si>
    <t>z tego:</t>
  </si>
  <si>
    <t>Plan
na 2011 r.</t>
  </si>
  <si>
    <t>wynagrodzenia i składki od nich naliczane</t>
  </si>
  <si>
    <t>wydatki na programy finansowane z udziałem środków, o których mowa w art. 5 ust. 1 pkt 2 i 3</t>
  </si>
  <si>
    <t>Nazwa przedsięwzięcia</t>
  </si>
  <si>
    <t>rok budżetowy 2011 (8+9+10+11)</t>
  </si>
  <si>
    <t>kredyty i pożyczki zaciągnięte na realizację zadania pod refundację wydatków</t>
  </si>
  <si>
    <t>rok budżetowy 2011 (7+8+9+10)</t>
  </si>
  <si>
    <t>Wydatki w roku budżetowym 2011</t>
  </si>
  <si>
    <t>Wydatki bieżące:</t>
  </si>
  <si>
    <t>Wydatki majątkowe:</t>
  </si>
  <si>
    <t>wniesienie wkładów do spółek prawa handlowego</t>
  </si>
  <si>
    <t>Wydatki
na 2011 r.</t>
  </si>
  <si>
    <t>wydatki bieżące</t>
  </si>
  <si>
    <t>celowa na zadania realizowane z udziałem środków UE</t>
  </si>
  <si>
    <t>w tym: kredyty i pożyczki zaciągane na wydatki refundowane ze środków UE</t>
  </si>
  <si>
    <t>Limity wydatków na wieloletnie przedsięwzięcia planowane do poniesienia w 2011 roku</t>
  </si>
  <si>
    <t>Klasyfikacja
§</t>
  </si>
  <si>
    <t>Kwota
2011 r.</t>
  </si>
  <si>
    <t>Przychody ogółem:</t>
  </si>
  <si>
    <t>Kredyty</t>
  </si>
  <si>
    <t>§ 952</t>
  </si>
  <si>
    <t>Pożyczki</t>
  </si>
  <si>
    <t>Pożyczki na finansowanie zadań realizowanych
z udziałem środków pochodzących z budżetu UE</t>
  </si>
  <si>
    <t>§ 903</t>
  </si>
  <si>
    <t>Spłaty pożyczek udzielonych</t>
  </si>
  <si>
    <t>§ 951</t>
  </si>
  <si>
    <t>5.</t>
  </si>
  <si>
    <t>Prywatyzacja majątku jst</t>
  </si>
  <si>
    <t>§ 941 do 944</t>
  </si>
  <si>
    <t>6.</t>
  </si>
  <si>
    <t>Nadwyżka budżetu z lat ubiegłych</t>
  </si>
  <si>
    <t>§ 957</t>
  </si>
  <si>
    <t>7.</t>
  </si>
  <si>
    <t>Inne papiery wartościowe (obligacje komunalne)</t>
  </si>
  <si>
    <t>§ 931</t>
  </si>
  <si>
    <t>8.</t>
  </si>
  <si>
    <t>Inne źródła (wolne środki)</t>
  </si>
  <si>
    <t>§ 955</t>
  </si>
  <si>
    <t>9.</t>
  </si>
  <si>
    <t>Przelewy z rachunku lokat</t>
  </si>
  <si>
    <t>§ 994</t>
  </si>
  <si>
    <t>Rozchody ogółem:</t>
  </si>
  <si>
    <t>Spłaty kredytów</t>
  </si>
  <si>
    <t>§ 992</t>
  </si>
  <si>
    <t>1.1</t>
  </si>
  <si>
    <t>w tym spłaty kredytów otrzymanych  na finansowanie zadań realizowanych z udziałem środków pochodzących z budżetu UE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</si>
  <si>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</si>
  <si>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</si>
  <si>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</si>
  <si>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</si>
  <si>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</si>
  <si>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</si>
  <si>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Wykup innych papierów wartościowych (obligacji komunalnych)</t>
  </si>
  <si>
    <t>§ 982</t>
  </si>
  <si>
    <t>Rozchody z tytułu innych rozliczeń</t>
  </si>
  <si>
    <t>§ 995</t>
  </si>
  <si>
    <t>Nazwa jednostki otrzymującej dotacje</t>
  </si>
  <si>
    <t>Zakres</t>
  </si>
  <si>
    <t xml:space="preserve"> Ogółem kwota dotacji</t>
  </si>
  <si>
    <t>I. Dotacje  dla jednostek  sektora finansów publicznych</t>
  </si>
  <si>
    <t>II. Dotacje dla jednostek spoza sektora finansów publicznych</t>
  </si>
  <si>
    <t>Kwota dotacji</t>
  </si>
  <si>
    <t>II.Dotacje dla jednostek spoza sektora finansów publicznych</t>
  </si>
  <si>
    <t>Miejsko-Gminna Biblioteka Publicznia</t>
  </si>
  <si>
    <t>Muzeum Regionalne w Pińczowie</t>
  </si>
  <si>
    <t>Pińczowskie Samorządowe Centrum Kultury w Pińczowie</t>
  </si>
  <si>
    <t>Stowarzyszenie Pomocy Dzieciom Niepełnosprawnym "Świetlik"</t>
  </si>
  <si>
    <t>Świętokrzyskie Stowarzyszenie na Rzecz Aktywizacji Zawodowej i Pomocy Młodzieży - Niepubliczne Gimnazjum w Pińczowie</t>
  </si>
  <si>
    <t>Miejski Ośrodek Sportu i Rekreacji w Pińczowie</t>
  </si>
  <si>
    <t>Utrzymanie terenów sportowych i pływalni miejskiej</t>
  </si>
  <si>
    <t>MOSiR</t>
  </si>
  <si>
    <t>Urząd Miejski</t>
  </si>
  <si>
    <t>majątkowe</t>
  </si>
  <si>
    <t>Wyposażenie świetlicy</t>
  </si>
  <si>
    <t>bieżące</t>
  </si>
  <si>
    <t>Sołectwo Bogucice Pierwsze</t>
  </si>
  <si>
    <t>Modernizacja placu zabaw przy szkole</t>
  </si>
  <si>
    <t>Budowa oświetlenia ulicznego</t>
  </si>
  <si>
    <t>Sołectwo Byczów</t>
  </si>
  <si>
    <t>Wykonanie ogrodzenia wokół  remizy OSP</t>
  </si>
  <si>
    <t>Sołectwo Chruścice</t>
  </si>
  <si>
    <t>Urządzenie placu zabaw</t>
  </si>
  <si>
    <t>Remont i zakup wyposażenia do świetlicy</t>
  </si>
  <si>
    <t>Wykonanie przyłącza wodociągowego do świetlicy wiejskiej</t>
  </si>
  <si>
    <t>Sołectwo Grochowiska</t>
  </si>
  <si>
    <t>Remont drogi gminnej zakup kamienia,wykonanie</t>
  </si>
  <si>
    <t>Wykonanie projektu dachu na budynku świetlicy wiejskiej i remont dachu</t>
  </si>
  <si>
    <t xml:space="preserve"> bieżące</t>
  </si>
  <si>
    <t>Udrożnienie rowów i odwodnienie drogi gminnej</t>
  </si>
  <si>
    <t>Sołectwo Kowala</t>
  </si>
  <si>
    <t>Zakup i wymiana okien i drzwi w remizie OSP</t>
  </si>
  <si>
    <t>Zakup wyposażenia do remizy OSP</t>
  </si>
  <si>
    <t>Uporządkowanie i wyrównanie terenu wokół zbiornika wodnego</t>
  </si>
  <si>
    <t>Sołectwo Kozubów</t>
  </si>
  <si>
    <t>Remont drogi –zakup kamienia,wyrównanie</t>
  </si>
  <si>
    <t>Sołectwo Leszcze</t>
  </si>
  <si>
    <t>Zakup wyposażenia do świetlicy</t>
  </si>
  <si>
    <t>Remont drogi-zakup kamienia wykonanie</t>
  </si>
  <si>
    <t>Zakup i wymiana okien w świetlicy wiejskiej</t>
  </si>
  <si>
    <t>Sołectwo Marzęcin</t>
  </si>
  <si>
    <t xml:space="preserve">Wykonanie ogrodzenia remizy  </t>
  </si>
  <si>
    <t>Sołectwo Mozgawa</t>
  </si>
  <si>
    <t>Remont drogi gminnej zakup kamienia i wykonanie</t>
  </si>
  <si>
    <t>Sołectwo Pasturka</t>
  </si>
  <si>
    <t>Zakup i wykonanie ogrodzenia świetlicy</t>
  </si>
  <si>
    <t>Wykonanie boiska sportowego</t>
  </si>
  <si>
    <t>Sołectwo Skrzypiów</t>
  </si>
  <si>
    <t>Remont drogi gminnej zakup kamienia,wyrównanie</t>
  </si>
  <si>
    <t>Zakup kręgów i wykonanie przepustu na drodze gminnej</t>
  </si>
  <si>
    <t>Sołectwo Kopernia</t>
  </si>
  <si>
    <t>Wykonanie projektu sanitariatów przy remizie OSP</t>
  </si>
  <si>
    <t>Sołectwo Stara Zagość</t>
  </si>
  <si>
    <t>Sołectwo Szarbków</t>
  </si>
  <si>
    <t>Przebudowa boiska sportowego przy szkole</t>
  </si>
  <si>
    <t>Sołectwo Nowa Zagość</t>
  </si>
  <si>
    <t>Niwelacja i udrożnienie rowu przy drodze gminnej</t>
  </si>
  <si>
    <t>Sołectwo Uników</t>
  </si>
  <si>
    <t>Zakup wyposażenia do świetlicy w remizie OSP</t>
  </si>
  <si>
    <t>Wykonanie niwelacji skarpy przy drodze gminnej</t>
  </si>
  <si>
    <t>Sołectwo Winiary</t>
  </si>
  <si>
    <t>Zakup wyposażenia remizy OSP/zakup krzeseł stolików i pieca/</t>
  </si>
  <si>
    <t>Sołectwo Zawarża</t>
  </si>
  <si>
    <t>Zakup i wymiana okien i drzwi w  świetlicy , malowanie ścian /Farba/</t>
  </si>
  <si>
    <t xml:space="preserve">Wykonanie ogrodzenia wokół świetlicy wiejskiej </t>
  </si>
  <si>
    <t>Sołectwo Zagorzyce</t>
  </si>
  <si>
    <t>Wybudowanie drewnianej altany na działce gminnej</t>
  </si>
  <si>
    <t>Ogrodzenie placu zabaw i boiska sportowego</t>
  </si>
  <si>
    <t>ułożenie kostki brukowej i wykonanie chodnika przy świetlicy</t>
  </si>
  <si>
    <t>Sołectwo Bogucice Drugie</t>
  </si>
  <si>
    <t>Sołectwo Skowronno Górne</t>
  </si>
  <si>
    <t>Sołectwo Borków</t>
  </si>
  <si>
    <t>Sołectwo  Krzyżanowice Dolne</t>
  </si>
  <si>
    <t>Sołectwo  Włochy</t>
  </si>
  <si>
    <t>Sołectwo Brzeście</t>
  </si>
  <si>
    <t>Sołectwo  Chrabków</t>
  </si>
  <si>
    <t>Sołectwo Zakrzów</t>
  </si>
  <si>
    <t>Sołectwo  Szczypiec</t>
  </si>
  <si>
    <t>Sołectwo Skowronno Dolne</t>
  </si>
  <si>
    <t>Sołectwo  Młodzawy Duże</t>
  </si>
  <si>
    <t>Modernizacja placu zabaw przy szkole zakup huśtawek i innych przyrządów</t>
  </si>
  <si>
    <t>Sołectwo Bugaj</t>
  </si>
  <si>
    <t>Sołectwo  Podłęże</t>
  </si>
  <si>
    <t>Sołectwo  Orkanów</t>
  </si>
  <si>
    <t>Udrożnienie rowu i umocnienie skarpy przy drodze gminnej</t>
  </si>
  <si>
    <t>Urządzenie placu zabaw: Zakup huśtawek i innych przyrządów</t>
  </si>
  <si>
    <t>Remont remizy OSP</t>
  </si>
  <si>
    <t>Bieżące utrzymanie</t>
  </si>
  <si>
    <t xml:space="preserve">Zapobieganie chorobom i urazom lub inne programy zdrowotne oraz promocja zdrowia </t>
  </si>
  <si>
    <t>Samodzielny Zakład Opieki Zdrowotnej w Pińczowie</t>
  </si>
  <si>
    <t>Budowa hali widowiskowo-sportowej wraz z otwartą infrastrukturą sportowo-rekreacyjną w Pińczowie</t>
  </si>
  <si>
    <t>Powiat Pińczowski</t>
  </si>
  <si>
    <t>Przebudowa drogi powiatowej nr 0066T Kozubów - Sadek - Polichno, dł. 1,1 km.2010-2011</t>
  </si>
  <si>
    <t>Upowszechnianie kultury fuzycznej i sportu wśród społeczności lokalnej Gminy Pińczów oraz promocja regionu na arenie krajowej i międzynarodowej</t>
  </si>
  <si>
    <t>wyłoniona w drodze konkursu</t>
  </si>
  <si>
    <t>Organizacja wolnego czasu i aktywizacja społeczna dzieci i młodzieży z Gminy Pińczów poprzez zajęcia sportowe /propagujące zdrowy styl życia bez alkoholu, narkotyków i innych używek/</t>
  </si>
  <si>
    <t>Rozbudowa drogi wojewódzkiej Nr 766 relacji Morawica-Węchadłów na odcinku Brzeście - ulica Republiki Pińczowskiej w miejscowości Pińczów 2007-2009</t>
  </si>
  <si>
    <r>
      <t xml:space="preserve">Program:  </t>
    </r>
    <r>
      <rPr>
        <b/>
        <sz val="10"/>
        <rFont val="Times New Roman CE"/>
        <family val="0"/>
      </rPr>
      <t xml:space="preserve">Program Rozwoju Obszarów Wiejskich  </t>
    </r>
    <r>
      <rPr>
        <sz val="10"/>
        <rFont val="Times New Roman CE"/>
        <family val="1"/>
      </rPr>
      <t xml:space="preserve">  </t>
    </r>
  </si>
  <si>
    <r>
      <t>Priorytet:</t>
    </r>
    <r>
      <rPr>
        <b/>
        <sz val="10"/>
        <rFont val="Times New Roman CE"/>
        <family val="0"/>
      </rPr>
      <t xml:space="preserve"> 3 "Jakość życia na obszarach wiejskich i różnicowanie gospodarki wiejskiej</t>
    </r>
  </si>
  <si>
    <r>
      <t xml:space="preserve">Działanie: </t>
    </r>
    <r>
      <rPr>
        <b/>
        <sz val="10"/>
        <rFont val="Times New Roman CE"/>
        <family val="0"/>
      </rPr>
      <t>321 "Podstawowe usługi dla gospodarki i ludności wiejskiej"</t>
    </r>
  </si>
  <si>
    <r>
      <t xml:space="preserve">Projekt: </t>
    </r>
    <r>
      <rPr>
        <b/>
        <sz val="10"/>
        <rFont val="Times New Roman CE"/>
        <family val="0"/>
      </rPr>
      <t>Budowa przydomowych oczyszczalni ścieków w Gminie Pińczów</t>
    </r>
  </si>
  <si>
    <r>
      <t xml:space="preserve">Program:  </t>
    </r>
    <r>
      <rPr>
        <b/>
        <sz val="10"/>
        <rFont val="Times New Roman CE"/>
        <family val="0"/>
      </rPr>
      <t xml:space="preserve">Regionalny Program Operacyjny Województwa Świętokrzyskiego     </t>
    </r>
    <r>
      <rPr>
        <sz val="10"/>
        <rFont val="Times New Roman CE"/>
        <family val="1"/>
      </rPr>
      <t xml:space="preserve">  </t>
    </r>
  </si>
  <si>
    <r>
      <t>Priorytet:</t>
    </r>
    <r>
      <rPr>
        <b/>
        <sz val="10"/>
        <rFont val="Times New Roman CE"/>
        <family val="0"/>
      </rPr>
      <t xml:space="preserve"> 4 "Rozwój infrastruktury ochrony środowiska i energetycznej"</t>
    </r>
  </si>
  <si>
    <r>
      <t xml:space="preserve">Działanie: </t>
    </r>
    <r>
      <rPr>
        <b/>
        <sz val="10"/>
        <rFont val="Times New Roman CE"/>
        <family val="0"/>
      </rPr>
      <t>4.2 "Rozwój systemów lokalnej infrastruktury ochrony środowiska i energetycznej"</t>
    </r>
  </si>
  <si>
    <r>
      <t xml:space="preserve">Projekt: </t>
    </r>
    <r>
      <rPr>
        <b/>
        <sz val="10"/>
        <rFont val="Times New Roman CE"/>
        <family val="0"/>
      </rPr>
      <t xml:space="preserve">"Budowa wodociągu w Zawarży -gmina Pińczów" </t>
    </r>
  </si>
  <si>
    <r>
      <t>Priorytet:</t>
    </r>
    <r>
      <rPr>
        <b/>
        <sz val="10"/>
        <rFont val="Times New Roman CE"/>
        <family val="0"/>
      </rPr>
      <t xml:space="preserve"> 3 "Podniesienie jakości systemu komunikacyjnego regionu"</t>
    </r>
  </si>
  <si>
    <r>
      <t xml:space="preserve">Działanie: </t>
    </r>
    <r>
      <rPr>
        <b/>
        <sz val="10"/>
        <rFont val="Times New Roman CE"/>
        <family val="0"/>
      </rPr>
      <t>3.2 "Rozwój systemów lokalnej infrastruktury komunikacyjnej</t>
    </r>
  </si>
  <si>
    <r>
      <t xml:space="preserve">Projekt: </t>
    </r>
    <r>
      <rPr>
        <b/>
        <sz val="10"/>
        <rFont val="Times New Roman CE"/>
        <family val="0"/>
      </rPr>
      <t>"Przebudowa ulicy Republiki Pińczowskiej w Pińczowie"</t>
    </r>
  </si>
  <si>
    <r>
      <t xml:space="preserve">Priorytet: </t>
    </r>
    <r>
      <rPr>
        <b/>
        <sz val="10"/>
        <rFont val="Times New Roman CE"/>
        <family val="0"/>
      </rPr>
      <t>Wsparcie innowacyjności, budowa społeczeństwa informacyjnego oraz wzrot potencjału inwestycyjnego regionu</t>
    </r>
  </si>
  <si>
    <r>
      <t xml:space="preserve">Działanie: </t>
    </r>
    <r>
      <rPr>
        <b/>
        <sz val="10"/>
        <rFont val="Times New Roman CE"/>
        <family val="0"/>
      </rPr>
      <t>Budowa infrastruktury społeczeństwa informacyjnego</t>
    </r>
  </si>
  <si>
    <r>
      <t xml:space="preserve">Projekt: </t>
    </r>
    <r>
      <rPr>
        <b/>
        <sz val="10"/>
        <rFont val="Times New Roman CE"/>
        <family val="0"/>
      </rPr>
      <t>"e-świętokrzyskie Budowa Systemu Informacji Przestrzennej Województwa Świętokrzyskiego"</t>
    </r>
  </si>
  <si>
    <r>
      <t>Program:</t>
    </r>
    <r>
      <rPr>
        <b/>
        <sz val="10"/>
        <rFont val="Times New Roman CE"/>
        <family val="0"/>
      </rPr>
      <t xml:space="preserve">Program Operacyjny Kapitał Ludzki  </t>
    </r>
    <r>
      <rPr>
        <sz val="10"/>
        <rFont val="Times New Roman CE"/>
        <family val="1"/>
      </rPr>
      <t xml:space="preserve">       </t>
    </r>
  </si>
  <si>
    <r>
      <t xml:space="preserve">Priorytet: </t>
    </r>
    <r>
      <rPr>
        <b/>
        <sz val="10"/>
        <rFont val="Times New Roman CE"/>
        <family val="0"/>
      </rPr>
      <t>IX Rozwój wykształcenia i kompetencji w regionach</t>
    </r>
  </si>
  <si>
    <r>
      <t>Działanie: 9</t>
    </r>
    <r>
      <rPr>
        <b/>
        <sz val="10"/>
        <rFont val="Times New Roman CE"/>
        <family val="0"/>
      </rPr>
      <t>.1 Wyrównywanie szans edukacyjnych i zapewnienie wysokiej jakości usług edukacyjnych świadczonych w systemie oświaty</t>
    </r>
  </si>
  <si>
    <r>
      <t>Projekt:</t>
    </r>
    <r>
      <rPr>
        <b/>
        <sz val="10"/>
        <rFont val="Times New Roman CE"/>
        <family val="0"/>
      </rPr>
      <t xml:space="preserve"> Nauki matematyczno-przyrodnicze kapitałem przyszłości</t>
    </r>
  </si>
  <si>
    <r>
      <t>Priorytet:</t>
    </r>
    <r>
      <rPr>
        <b/>
        <sz val="10"/>
        <rFont val="Times New Roman CE"/>
        <family val="1"/>
      </rPr>
      <t xml:space="preserve"> 5 "Wzrost jakości infrastruktury społecznej oraz inwestycje w dziedzictwo kulturowe, turystykę i sport"</t>
    </r>
  </si>
  <si>
    <r>
      <t>Działanie:</t>
    </r>
    <r>
      <rPr>
        <b/>
        <sz val="10"/>
        <rFont val="Times New Roman CE"/>
        <family val="0"/>
      </rPr>
      <t xml:space="preserve"> 5.2 "Podniesienie jakości usług publicznych poprzez wspieranie placówek edukacyjnych i kulturalnych"</t>
    </r>
  </si>
  <si>
    <r>
      <t xml:space="preserve">Projekt: </t>
    </r>
    <r>
      <rPr>
        <b/>
        <sz val="10"/>
        <rFont val="Times New Roman CE"/>
        <family val="0"/>
      </rPr>
      <t>"Przebudowa i Modernizacja Pińczowskiego Samorządowego Centrum Kultury w Pińczowie"</t>
    </r>
  </si>
  <si>
    <t>2008-2012</t>
  </si>
  <si>
    <t>2009-2011</t>
  </si>
  <si>
    <t>2010-2011</t>
  </si>
  <si>
    <t>2007-2011</t>
  </si>
  <si>
    <t>Urząd Miejski w Pińczowie</t>
  </si>
  <si>
    <t>Zespół Placówek Oświatowych w Gackach</t>
  </si>
  <si>
    <t>010</t>
  </si>
  <si>
    <t>01010</t>
  </si>
  <si>
    <t>Budowa przydomowych oczyszczalni ścieków w Gminie Pińczów</t>
  </si>
  <si>
    <t xml:space="preserve">Budowa wodociągu w Zawarży -gmina Pińczów </t>
  </si>
  <si>
    <t>Rozbudowa drogi wojewódzkiej Nr 766 relacji Morawica-Węchadłów na odcinku Brzeście - ulica Republiki Pińczowskiej w miejscowości Pińczów</t>
  </si>
  <si>
    <t>Przebudowa ulicy Republiki Pińczowskiej w Pińczowie</t>
  </si>
  <si>
    <t>Budowa ulicy Przemysłowej - projekt i wykonastwo</t>
  </si>
  <si>
    <t>Budowa drogi dojazdowej do osiedla domków jednorodzinnych na ulicy Łąkowej w Pińczowie</t>
  </si>
  <si>
    <t>Remont ulic: Wójcika, 11 Listopada i Żwirki i Wigury w Pińczowie</t>
  </si>
  <si>
    <t>Przebudowa drogi Grochowiska</t>
  </si>
  <si>
    <t>Rewitalizacja środmieścia Pińczowa</t>
  </si>
  <si>
    <t>Renowacja starorzecza Nidy</t>
  </si>
  <si>
    <t>Adaptacja świetlicy w Gackach</t>
  </si>
  <si>
    <t xml:space="preserve">Przebudowa i modernizacja Pińczowskiego Samorządowego Centrum Kultury w Pińczowie </t>
  </si>
  <si>
    <t>Modernizacja Miejskiego Ośrodka Sportu i Rekreacji w Pińczowie</t>
  </si>
  <si>
    <t>Mieszkania socjalne</t>
  </si>
  <si>
    <t>e-świętokrzyskie Budowa Systemu Informacji Przestrzennej Województwa Świętokrzyskiego</t>
  </si>
  <si>
    <r>
      <t xml:space="preserve">Projekt: </t>
    </r>
    <r>
      <rPr>
        <b/>
        <sz val="10"/>
        <rFont val="Times New Roman CE"/>
        <family val="0"/>
      </rPr>
      <t>"e-świętokrzyskie Rozbudowa Infrastruktury Informatycznej JST"</t>
    </r>
  </si>
  <si>
    <t xml:space="preserve">e-świętokrzyskie Rozbudowa Infrastruktury Informatycznej JST </t>
  </si>
  <si>
    <t>Razem dział 700</t>
  </si>
  <si>
    <t>Razem dział 720</t>
  </si>
  <si>
    <t>Razem dział 900</t>
  </si>
  <si>
    <t>Razem dział 921</t>
  </si>
  <si>
    <t>Razem dział 926</t>
  </si>
  <si>
    <t>Budowa oświetlenia ulicznego - sołectwo Borków</t>
  </si>
  <si>
    <t>Wykonanie ogrodzenia wokół  remizy OSP- sołectwo  Krzyżanowice Dolne</t>
  </si>
  <si>
    <t>Wykonanie przyłącza wodociągowego do świetlicy wiejskiej - sołectwo  Włochy</t>
  </si>
  <si>
    <t>Zmiana dachu na świetlicy wiejskiej</t>
  </si>
  <si>
    <t>Zmiana dachu na świetlicy wiejskiej - Sołectwo Zakrzów</t>
  </si>
  <si>
    <t>Wykonanie ogrodzenia remizy - sołectwo Marzęcin</t>
  </si>
  <si>
    <t>Wybrukowanie kostką brukową placu przy świetlicy wiejskiej</t>
  </si>
  <si>
    <t>Wybrukowanie kostką brukową placu przy świetlicy wiejskiej - sołectwo  Młodzawy Duże</t>
  </si>
  <si>
    <t>Zakup i wykonanie ogrodzenia świetlicy -sołectwo Pasturka</t>
  </si>
  <si>
    <t>Wykonanie boiska sportowego - Sołectwo  Gacki</t>
  </si>
  <si>
    <t>Wykonanie projektu sanitariatów przy remizie OSP- Sołectwo Kopernia</t>
  </si>
  <si>
    <t>Ogrodzenie placu zabaw i boiska sportowego - sołectwo  Krzyżanowice Średnie</t>
  </si>
  <si>
    <t>Wykonanie ogrodzenia wokół świetlicy wiejskiej - sołectwo  Orkanów</t>
  </si>
  <si>
    <t>Wybudowanie drewnianej altany na działce gminnej - Sołectwo Zagorzyce</t>
  </si>
  <si>
    <t>Razem dział 754</t>
  </si>
  <si>
    <t>Wykup gruntu</t>
  </si>
  <si>
    <t xml:space="preserve">A. 484 000 - Schetynówka     
B.
C.
D. </t>
  </si>
  <si>
    <t>Dokumentacja projektowa dla budowy przydomowych oczyszczalni ścieków w gminie Pińczów</t>
  </si>
  <si>
    <t>Dostosowanie składowiska odpadów w Skrzypiowie do wymogów prawa</t>
  </si>
  <si>
    <t>Instalacja systemów energii odnawialnej na budynkach użyteczności publicznej oraz domach prywatnych w gminach powiatu buskiego i pińczowskiego</t>
  </si>
  <si>
    <t>X</t>
  </si>
  <si>
    <t>Rolnictwo i łowiectwo</t>
  </si>
  <si>
    <t>Infrastruktura wodociągowa i sanitacyjna wsi</t>
  </si>
  <si>
    <t>6207</t>
  </si>
  <si>
    <t>Dotacje celowe w ramach programów finansowanych z udziałem środków europejskich oraz środków, o których mowa w art.5 ust.1 pkt. 3 oraz ust. 3 pkt 5 i 6 ustawy, lub płatności w ramach budżetu środków europejskich</t>
  </si>
  <si>
    <t>6290</t>
  </si>
  <si>
    <t>Środki na dofinansowanie własnych inwestycji gmin (związków gmin), powiatów (związków powiatów), samorządów województw, pozyskane z innych źródeł</t>
  </si>
  <si>
    <t>600</t>
  </si>
  <si>
    <t>Transport i łączność</t>
  </si>
  <si>
    <t>60016</t>
  </si>
  <si>
    <t>Drogi publiczne gminne</t>
  </si>
  <si>
    <t>0690</t>
  </si>
  <si>
    <t>Wpływy z różnych opłat</t>
  </si>
  <si>
    <t>0970</t>
  </si>
  <si>
    <t>Wpływy z różnych dochodów</t>
  </si>
  <si>
    <t>6330</t>
  </si>
  <si>
    <t>Dotacje celowe otrzymane z budżetu państwa na realizację inwestycji i zakupów inwestycyjnych własnych gmin (związków gmin)</t>
  </si>
  <si>
    <t>700</t>
  </si>
  <si>
    <t>Gospodarka mieszkaniowa</t>
  </si>
  <si>
    <t>70004</t>
  </si>
  <si>
    <t>Różne jednostki obsługi gospodarki mieszkaniowej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</si>
  <si>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</si>
  <si>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</si>
  <si>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70005</t>
  </si>
  <si>
    <t>Gospodarka gruntami i nieruchomościami</t>
  </si>
  <si>
    <t>0470</t>
  </si>
  <si>
    <t>Wpływy z opłat za zarząd, użytkowanie i użytkowanie wieczyste nieruchomości</t>
  </si>
  <si>
    <t>0770</t>
  </si>
  <si>
    <t>Wpłaty z tytułu odpłatnego nabycia prawa własności oraz prawa użytkowania wieczystego nieruchomości</t>
  </si>
  <si>
    <t>720</t>
  </si>
  <si>
    <t>Informatyka</t>
  </si>
  <si>
    <t>72095</t>
  </si>
  <si>
    <t>Pozostała działalność</t>
  </si>
  <si>
    <t>750</t>
  </si>
  <si>
    <t>Administracja publiczna</t>
  </si>
  <si>
    <t>75011</t>
  </si>
  <si>
    <t>Urzędy wojewódzkie</t>
  </si>
  <si>
    <t>2010</t>
  </si>
  <si>
    <t>Dotacje celowe otrzymane z budżetu państwa na realizację zadań bieżących z zakresu administracji rządowej oraz innych zadań zleconych gminie (związkom gmin) ustawami</t>
  </si>
  <si>
    <t>75095</t>
  </si>
  <si>
    <t>751</t>
  </si>
  <si>
    <t>Urzędy naczelnych organów władzy państwowej, kontroli i ochrony prawa oraz sądownictwa</t>
  </si>
  <si>
    <t>75101</t>
  </si>
  <si>
    <t>Urzędy naczelnych organów władzy państwowej, kontroli i ochrony prawa</t>
  </si>
  <si>
    <t>754</t>
  </si>
  <si>
    <t>Bezpieczeństwo publiczne i ochrona przeciwpożarowa</t>
  </si>
  <si>
    <t>75416</t>
  </si>
  <si>
    <t>Straż Miejska</t>
  </si>
  <si>
    <t>0570</t>
  </si>
  <si>
    <t>Grzywny, mandaty i inne kary pieniężne od osób fizycznych</t>
  </si>
  <si>
    <t>756</t>
  </si>
  <si>
    <t>Dochody od osób prawnych, od osób fizycznych i od innych jednostek nieposiadających osobowości prawnej oraz wydatki związane z ich poborem</t>
  </si>
  <si>
    <t>75601</t>
  </si>
  <si>
    <t>Wpływy z podatku dochodowego od osób fizycznych</t>
  </si>
  <si>
    <t>0350</t>
  </si>
  <si>
    <t>Podatek od działalności gospodarczej osób fizycznych, opłacany w formie karty podatkowej</t>
  </si>
  <si>
    <t>75615</t>
  </si>
  <si>
    <t>Wpływy z podatku rolnego, podatku leśnego, podatku od czynności cywilnoprawnych, podatków i opłat lokalnych od osób prawnych i innych jednostek organizacyjnych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</si>
  <si>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</si>
  <si>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</si>
  <si>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</si>
  <si>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</si>
  <si>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</si>
  <si>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</si>
  <si>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</si>
  <si>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</si>
  <si>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0430</t>
  </si>
  <si>
    <t>Wpływy z opłaty targowej</t>
  </si>
  <si>
    <t>0440</t>
  </si>
  <si>
    <t>Wpływy z opłaty miejscowej</t>
  </si>
  <si>
    <t>0500</t>
  </si>
  <si>
    <t>Podatek od czynności cywilnoprawnych</t>
  </si>
  <si>
    <t>0910</t>
  </si>
  <si>
    <t>Odsetki od nieterminowych wpłat z tytułu podatków i opłat</t>
  </si>
  <si>
    <t>75616</t>
  </si>
  <si>
    <t>Wpływy z podatku rolnego, podatku leśnego, podatku od spadków i darowizn, podatku od czynności cywilno-prawnych oraz podatków i opłat lokalnych od osób fizycznych</t>
  </si>
  <si>
    <t>0360</t>
  </si>
  <si>
    <t>Podatek od spadków i darowizn</t>
  </si>
  <si>
    <t>0370</t>
  </si>
  <si>
    <t>Opłata od posiadania psów</t>
  </si>
  <si>
    <t>75618</t>
  </si>
  <si>
    <t>Wpływy z innych opłat stanowiących dochody jednostek samorządu terytorialnego na podstawie ustaw</t>
  </si>
  <si>
    <t>0410</t>
  </si>
  <si>
    <t>Wpływy z opłaty skarbowej</t>
  </si>
  <si>
    <t>0460</t>
  </si>
  <si>
    <t>Wpływy z opłaty eksploatacyjnej</t>
  </si>
  <si>
    <t>0480</t>
  </si>
  <si>
    <t>Wpływy z opłat za zezwolenia na sprzedaż alkoholu</t>
  </si>
  <si>
    <t>75621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</si>
  <si>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</si>
  <si>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</si>
  <si>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</si>
  <si>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</si>
  <si>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</si>
  <si>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758</t>
  </si>
  <si>
    <t>Różne rozliczenia</t>
  </si>
  <si>
    <t>75801</t>
  </si>
  <si>
    <t>Część oświatowa subwencji ogólnej dla jednostek samorządu terytorialnego</t>
  </si>
  <si>
    <t>2920</t>
  </si>
  <si>
    <t>Subwencje ogólne z budżetu państwa</t>
  </si>
  <si>
    <t>75807</t>
  </si>
  <si>
    <t>Część wyrównawcza subwencji ogólnej dla gmin</t>
  </si>
  <si>
    <t>75814</t>
  </si>
  <si>
    <t>Różne rozliczenia finansowe</t>
  </si>
  <si>
    <t>0920</t>
  </si>
  <si>
    <t>Pozostałe odsetki</t>
  </si>
  <si>
    <t>75831</t>
  </si>
  <si>
    <t>Część równoważąca subwencji ogólnej dla gmin</t>
  </si>
  <si>
    <t>801</t>
  </si>
  <si>
    <t>Oświata i wychowanie</t>
  </si>
  <si>
    <t>80101</t>
  </si>
  <si>
    <t>Szkoły podstawowe</t>
  </si>
  <si>
    <t>0830</t>
  </si>
  <si>
    <t>Wpływy z usług</t>
  </si>
  <si>
    <t>80104</t>
  </si>
  <si>
    <t xml:space="preserve">Przedszkola </t>
  </si>
  <si>
    <t>80110</t>
  </si>
  <si>
    <t>Gimnazja</t>
  </si>
  <si>
    <t>80148</t>
  </si>
  <si>
    <t>Stołówki szkolne i przedszkolne</t>
  </si>
  <si>
    <t>852</t>
  </si>
  <si>
    <t>Pomoc społeczna</t>
  </si>
  <si>
    <t>85212</t>
  </si>
  <si>
    <t>Świadczenia rodzinne, świadczenia z funduszu alimentacyjneego oraz składki na ubezpieczenia emerytalne i rentowe z ubezpieczenia społecznego</t>
  </si>
  <si>
    <t>85213</t>
  </si>
  <si>
    <t>Składki na ubezpieczenie zdrowotne opłacane za osoby pobierajace niektóre świadczenia z pomocy społecznej, niektóre świadczenia rodzinne oraz za osoby uczestniczące w zajęciach w centrum integracji społecznej.</t>
  </si>
  <si>
    <t>2030</t>
  </si>
  <si>
    <t>Dotacje celowe otrzymane z budżetu państwa na realizację własnych zadań bieżących gmin (związków gmin)</t>
  </si>
  <si>
    <t>85214</t>
  </si>
  <si>
    <t>Zasiłki i pomoc w naturze oraz składki na ubezpieczenia emerytalne i rentowe</t>
  </si>
  <si>
    <t>85216</t>
  </si>
  <si>
    <t>Zasiłki stałe</t>
  </si>
  <si>
    <t>85219</t>
  </si>
  <si>
    <t>Ośrodki pomocy społecznej</t>
  </si>
  <si>
    <t>85228</t>
  </si>
  <si>
    <t>Usługi opiekuńcze i specjalistyczne usługi opiekuńcze</t>
  </si>
  <si>
    <t>85295</t>
  </si>
  <si>
    <t>853</t>
  </si>
  <si>
    <t>Pozostałe zadania w zakresie polityki społecznej</t>
  </si>
  <si>
    <t>85395</t>
  </si>
  <si>
    <t>2007</t>
  </si>
  <si>
    <t>Dotacje celowe w ramach programów finansowanych z udziałem środków europejskich oraz środków o których mowa w art.5 ust.1 pkt 3 oraz ust. 3 pkt 5 i 6 ustawy, lub płatności w ramach budżetu środków europejskich</t>
  </si>
  <si>
    <t>2009</t>
  </si>
  <si>
    <t>900</t>
  </si>
  <si>
    <t>Gospodarka komunalna i ochrona środowiska</t>
  </si>
  <si>
    <t>90019</t>
  </si>
  <si>
    <t>Wpływy i wydatki związane z gromadzeniem środków z opłat i kar za korzystanie ze środowiska</t>
  </si>
  <si>
    <t>0580</t>
  </si>
  <si>
    <t>Grzywny i inne kary pieniężne od osób prawnych i innych jednostek organizacyjnych</t>
  </si>
  <si>
    <t>921</t>
  </si>
  <si>
    <t>Kultura i ochrona dziedzictwa narodowego</t>
  </si>
  <si>
    <t>92120</t>
  </si>
  <si>
    <t>Ochrona zabytków i opieka nad zabytkami</t>
  </si>
  <si>
    <t>4430</t>
  </si>
  <si>
    <t>Różne opłaty i składki</t>
  </si>
  <si>
    <t>6057</t>
  </si>
  <si>
    <t>Wydatki inwestycyjne jednostek budżetowych</t>
  </si>
  <si>
    <t>6059</t>
  </si>
  <si>
    <t>01030</t>
  </si>
  <si>
    <t>Izby rolnicze</t>
  </si>
  <si>
    <t>2850</t>
  </si>
  <si>
    <t>Wpłaty gmin na rzecz izb rolniczych w wysokości 2% uzyskanych wpływów z podatku rolnego</t>
  </si>
  <si>
    <t>01095</t>
  </si>
  <si>
    <t>3040</t>
  </si>
  <si>
    <t>Nagrody o charakterze szczególnym niezaliczone do wynagrodzeń</t>
  </si>
  <si>
    <t>4210</t>
  </si>
  <si>
    <t>Zakup materiałów i wyposażenia</t>
  </si>
  <si>
    <t>4300</t>
  </si>
  <si>
    <t>Zakup usług pozostałych</t>
  </si>
  <si>
    <t>400</t>
  </si>
  <si>
    <t>Wytwarzanie i zaopatrywanie w energię elektryczną, gaz i wodę</t>
  </si>
  <si>
    <t>40002</t>
  </si>
  <si>
    <t>Dostarczanie wody</t>
  </si>
  <si>
    <t>60013</t>
  </si>
  <si>
    <t>Drogi publiczne wojewódzkie</t>
  </si>
  <si>
    <t>6050</t>
  </si>
  <si>
    <t>60014</t>
  </si>
  <si>
    <t>Drogi publiczne powiatowe</t>
  </si>
  <si>
    <t>6620</t>
  </si>
  <si>
    <t>Dotacje celowe przekazane dla powiatu na inwestycje i zakupy inwestycyjne realizowane na podstawie porozumień (umów) między jednostkami samorządu terytorialnego</t>
  </si>
  <si>
    <t>4170</t>
  </si>
  <si>
    <t>Wynagrodzenia bezosobowe</t>
  </si>
  <si>
    <t>4270</t>
  </si>
  <si>
    <t>Zakup usług remontowych</t>
  </si>
  <si>
    <t>630</t>
  </si>
  <si>
    <t>Turystyka</t>
  </si>
  <si>
    <t>63095</t>
  </si>
  <si>
    <t>4260</t>
  </si>
  <si>
    <t>Zakup energii</t>
  </si>
  <si>
    <t>4390</t>
  </si>
  <si>
    <t>Zakup usług obejmujących wykonanie ekspertyz, analiz i opinii</t>
  </si>
  <si>
    <t>4400</t>
  </si>
  <si>
    <t>Opłaty za administrowanie i czynsze za budynki, lokale i pomieszczenia garażowe</t>
  </si>
  <si>
    <t>6010</t>
  </si>
  <si>
    <t>Wydatki na zakup i objęcie akcji, wniesienie wkładów do spółek prawa handlowego oraz na uzupełnienie funduszy statutowych banków państwowych i innych instytucji finansowych</t>
  </si>
  <si>
    <t>4590</t>
  </si>
  <si>
    <t>Kary i odszkodowania wypłacane na rzecz osób fizycznych</t>
  </si>
  <si>
    <t>70095</t>
  </si>
  <si>
    <t>710</t>
  </si>
  <si>
    <t>Działalność usługowa</t>
  </si>
  <si>
    <t>71004</t>
  </si>
  <si>
    <t>Plany zagospodarowania przestrzennego</t>
  </si>
  <si>
    <t>71035</t>
  </si>
  <si>
    <t>Cmentarze</t>
  </si>
  <si>
    <t>4010</t>
  </si>
  <si>
    <t>Wynagrodzenia osobowe pracowników</t>
  </si>
  <si>
    <t>4040</t>
  </si>
  <si>
    <t>Dodatkowe wynagrodzenie roczne</t>
  </si>
  <si>
    <t>4110</t>
  </si>
  <si>
    <t>Składki na ubezpieczenia społeczne</t>
  </si>
  <si>
    <t>4120</t>
  </si>
  <si>
    <t>Składki na Fundusz Pracy</t>
  </si>
  <si>
    <t>4370</t>
  </si>
  <si>
    <t>Opłata z tytułu zakupu usług telekomunikacyjnych świadczonych w stacjonarnej publicznej sieci telefonicznej.</t>
  </si>
  <si>
    <t>4410</t>
  </si>
  <si>
    <t>Podróże służbowe krajowe</t>
  </si>
  <si>
    <t>4440</t>
  </si>
  <si>
    <t>Odpisy na zakładowy fundusz świadczeń socjalnych</t>
  </si>
  <si>
    <t>4700</t>
  </si>
  <si>
    <t xml:space="preserve">Szkolenia pracowników niebędących członkami korpusu służby cywilnej </t>
  </si>
  <si>
    <t>75022</t>
  </si>
  <si>
    <t>Rady gmin (miast i miast na prawach powiatu)</t>
  </si>
  <si>
    <t>3030</t>
  </si>
  <si>
    <t xml:space="preserve">Różne wydatki na rzecz osób fizycznych </t>
  </si>
  <si>
    <t>75023</t>
  </si>
  <si>
    <t>Urzędy gmin (miast i miast na prawach powiatu)</t>
  </si>
  <si>
    <t>3020</t>
  </si>
  <si>
    <t>Wydatki osobowe niezaliczone do wynagrodzeń</t>
  </si>
  <si>
    <t>3050</t>
  </si>
  <si>
    <t>Zasądzone renty</t>
  </si>
  <si>
    <t>4140</t>
  </si>
  <si>
    <t>Wpłaty na Państwowy Fundusz Rehabilitacji Osób Niepełnosprawnych</t>
  </si>
  <si>
    <t>4240</t>
  </si>
  <si>
    <t>Zakup pomocy naukowych, dydaktycznych i książek</t>
  </si>
  <si>
    <t>4280</t>
  </si>
  <si>
    <t>Zakup usług zdrowotnych</t>
  </si>
  <si>
    <t>4350</t>
  </si>
  <si>
    <t>Zakup usług dostępu do sieci Internet</t>
  </si>
  <si>
    <t>4360</t>
  </si>
  <si>
    <t>Opłaty z tytułu zakupu usług telekomunikacyjnych świadczonych w ruchomej publicznej sieci telefonicznej</t>
  </si>
  <si>
    <t>75075</t>
  </si>
  <si>
    <t>Promocja jednostek samorządu terytorialnego</t>
  </si>
  <si>
    <t>4380</t>
  </si>
  <si>
    <t>Zakup usług obejmujacych tłumaczenia</t>
  </si>
  <si>
    <t>4420</t>
  </si>
  <si>
    <t>Podróże służbowe zagraniczne</t>
  </si>
  <si>
    <t>75412</t>
  </si>
  <si>
    <t>Ochotnicze straże pożarne</t>
  </si>
  <si>
    <t>75414</t>
  </si>
  <si>
    <t>Obrona cywilna</t>
  </si>
  <si>
    <t>75421</t>
  </si>
  <si>
    <t>Zarządzanie kryzysowe</t>
  </si>
  <si>
    <t>4810</t>
  </si>
  <si>
    <t>Rezerwy</t>
  </si>
  <si>
    <t>75495</t>
  </si>
  <si>
    <t>75647</t>
  </si>
  <si>
    <t>Pobór podatków, opłat i niepodatkowych należności budżetowych</t>
  </si>
  <si>
    <t>4100</t>
  </si>
  <si>
    <t>Wynagrodzenia agencyjno-prowizyjne</t>
  </si>
  <si>
    <t>4610</t>
  </si>
  <si>
    <t>Koszty postępowania sądowego i prokuratorskiego</t>
  </si>
  <si>
    <t>757</t>
  </si>
  <si>
    <t>Obsługa długu publicznego</t>
  </si>
  <si>
    <t>75702</t>
  </si>
  <si>
    <t>Obsługa papierów wartościowych, kredytów i pożyczek jednostek samorządu terytorialnego</t>
  </si>
  <si>
    <t>8070</t>
  </si>
  <si>
    <t>Odsetki i dyskonto od skarbowych papierów wartościowych, kredytów i pożyczek oraz innych instrumentów finansowych, związanych z obsługą długu krajowego.</t>
  </si>
  <si>
    <t>75704</t>
  </si>
  <si>
    <t>Rozliczenia z tytułu poręczeń i gwarancji udzielonych przez Skarb Państwa lub jednostkę samorządu terytorialnego</t>
  </si>
  <si>
    <t>8020</t>
  </si>
  <si>
    <t>Wypłaty z tytułu gwarancji i poręczeń</t>
  </si>
  <si>
    <t>75818</t>
  </si>
  <si>
    <t>Rezerwy ogólne i celowe</t>
  </si>
  <si>
    <t>3240</t>
  </si>
  <si>
    <t>Stypendia dla uczniów</t>
  </si>
  <si>
    <t>80103</t>
  </si>
  <si>
    <t>Oddziały przedszkolne w szkołach podstawowych</t>
  </si>
  <si>
    <t>2540</t>
  </si>
  <si>
    <t>Dotacja podmiotowa z budżetu dla niepublicznej jednostki systemu oświaty</t>
  </si>
  <si>
    <t>4220</t>
  </si>
  <si>
    <t>Zakup środków żywności</t>
  </si>
  <si>
    <t>80113</t>
  </si>
  <si>
    <t>Dowożenie uczniów do szkół</t>
  </si>
  <si>
    <t>4500</t>
  </si>
  <si>
    <t>Pozostałe podatki na rzecz budżetów jednostek samorządu terytorialnego</t>
  </si>
  <si>
    <t>80114</t>
  </si>
  <si>
    <t>Zespoły obsługi ekonomiczno-administracyjnej szkół</t>
  </si>
  <si>
    <t>80146</t>
  </si>
  <si>
    <t>Dokształcanie i doskonalenie nauczycieli</t>
  </si>
  <si>
    <t>80195</t>
  </si>
  <si>
    <t>851</t>
  </si>
  <si>
    <t>Ochrona zdrowia</t>
  </si>
  <si>
    <t>85121</t>
  </si>
  <si>
    <t>Lecznictwo ambulatoryjne</t>
  </si>
  <si>
    <t>2800</t>
  </si>
  <si>
    <t>Dotacja celowa z budżetu dla pozostałych jednostek zaliczanych do sektora finansów publicznych</t>
  </si>
  <si>
    <t>85153</t>
  </si>
  <si>
    <t>Zwalczanie narkomanii</t>
  </si>
  <si>
    <t>85154</t>
  </si>
  <si>
    <t>Przeciwdziałanie alkoholizmowi</t>
  </si>
  <si>
    <t>2820</t>
  </si>
  <si>
    <t>Dotacja celowa z budżetu na finansowanie lub dofinansowanie zadań zleconych do realizacji stowarzyszeniom</t>
  </si>
  <si>
    <t>85202</t>
  </si>
  <si>
    <t>Domy pomocy społecznej</t>
  </si>
  <si>
    <t>4330</t>
  </si>
  <si>
    <t>Zakup usług przez jednostki samorządu terytorialnego od innych jednostek samorządu terytorialnego</t>
  </si>
  <si>
    <t>3110</t>
  </si>
  <si>
    <t>Świadczenia społeczne</t>
  </si>
  <si>
    <t>4130</t>
  </si>
  <si>
    <t>Składki na ubezpieczenie zdrowotne</t>
  </si>
  <si>
    <t>85215</t>
  </si>
  <si>
    <t>Dodatki mieszkaniowe</t>
  </si>
  <si>
    <t>4520</t>
  </si>
  <si>
    <t>Opłaty na rzecz budżetów jednostek samorządu terytorialnego</t>
  </si>
  <si>
    <t>4117</t>
  </si>
  <si>
    <t>4119</t>
  </si>
  <si>
    <t>4127</t>
  </si>
  <si>
    <t>4129</t>
  </si>
  <si>
    <t>4177</t>
  </si>
  <si>
    <t>4179</t>
  </si>
  <si>
    <t>4217</t>
  </si>
  <si>
    <t>4219</t>
  </si>
  <si>
    <t>4307</t>
  </si>
  <si>
    <t>4309</t>
  </si>
  <si>
    <t>854</t>
  </si>
  <si>
    <t>Edukacyjna opieka wychowawcza</t>
  </si>
  <si>
    <t>85401</t>
  </si>
  <si>
    <t>Świetlice szkolne</t>
  </si>
  <si>
    <t>85495</t>
  </si>
  <si>
    <t>90003</t>
  </si>
  <si>
    <t>Oczyszczanie miast i wsi</t>
  </si>
  <si>
    <t>90004</t>
  </si>
  <si>
    <t>Utrzymanie zieleni w miastach i gminach</t>
  </si>
  <si>
    <t>90015</t>
  </si>
  <si>
    <t>Oświetlenie ulic, placów i dróg</t>
  </si>
  <si>
    <t>90095</t>
  </si>
  <si>
    <t>92109</t>
  </si>
  <si>
    <t>Domy i ośrodki kultury, świetlice i kluby</t>
  </si>
  <si>
    <t>2480</t>
  </si>
  <si>
    <t>Dotacja podmiotowa z budżetu dla samorządowej instytucji kultury</t>
  </si>
  <si>
    <t>92116</t>
  </si>
  <si>
    <t>Biblioteki</t>
  </si>
  <si>
    <t>92118</t>
  </si>
  <si>
    <t>Muzea</t>
  </si>
  <si>
    <t>92195</t>
  </si>
  <si>
    <t>926</t>
  </si>
  <si>
    <t>Kultura fizyczna i sport</t>
  </si>
  <si>
    <t>92601</t>
  </si>
  <si>
    <t>Obiekty sportowe</t>
  </si>
  <si>
    <t>92604</t>
  </si>
  <si>
    <t>Instytucje kultury fizycznej</t>
  </si>
  <si>
    <t>2650</t>
  </si>
  <si>
    <t>Dotacja przedmiotowa z budżetu dla samorządowego zakładu budżetowego</t>
  </si>
  <si>
    <t>92695</t>
  </si>
  <si>
    <t>Remont cząstkowy nawierzchni dróg gminnych</t>
  </si>
  <si>
    <t>Konserwacja oświetlenia ulicznego</t>
  </si>
  <si>
    <t>Bieżące utrzymanie szkół</t>
  </si>
  <si>
    <t>Odsetki od kredytów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</si>
  <si>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</si>
  <si>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</si>
  <si>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</si>
  <si>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</si>
  <si>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</si>
  <si>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</si>
  <si>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</si>
  <si>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</si>
  <si>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</si>
  <si>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</si>
  <si>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</si>
  <si>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</si>
  <si>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</si>
  <si>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ZEASiP</t>
  </si>
  <si>
    <t>MGOPS</t>
  </si>
  <si>
    <t>Bieżące utrzymanie urzędu</t>
  </si>
  <si>
    <t>Bieżące utrzymanie MOGPS</t>
  </si>
  <si>
    <t>Nauki matematyczno-przyrodnicze kapitałem przyszłości</t>
  </si>
  <si>
    <t>Poręczenie pożyczki PGKiM</t>
  </si>
  <si>
    <t>23.</t>
  </si>
  <si>
    <t>ZPO Gacki</t>
  </si>
  <si>
    <t>Zakup i montaż wiaty przystankowej</t>
  </si>
  <si>
    <t>Wykonanie ogrodzenia placu zabaw</t>
  </si>
  <si>
    <t>Sołectwo  Gacki</t>
  </si>
  <si>
    <t>Sołectwo  Krzyżanowice Średnie</t>
  </si>
  <si>
    <t>Wykonanie ogrodzenia placu zabaw - sołectwo Marzęcin</t>
  </si>
  <si>
    <t xml:space="preserve">A.      
B.
C. 13 868 - środki z budżtu krajowego
D. </t>
  </si>
  <si>
    <t xml:space="preserve">A. 484 000   
B.
C.
D. </t>
  </si>
  <si>
    <t xml:space="preserve">A. 484 000   
B.
C.13 868
D. </t>
  </si>
  <si>
    <t xml:space="preserve">A.  
B.
C.13 868
D. </t>
  </si>
  <si>
    <t>Projekt dochodów budżetu gminy na 2011 r.</t>
  </si>
  <si>
    <t>Projekt wydatków budżetu gminy na  2011 r.</t>
  </si>
  <si>
    <t>Załącznik nr 2 do Uchwały Nr ………                          Rady Miejskiej w Pińczowie                                                    z dnia …………..                                                                             w sprawie uchwalenie budżetu Gminy na rok 2011</t>
  </si>
  <si>
    <t>Załącznik nr 1 do Uchwały Nr ………                          Rady Miejskiej w Pińczowie                                                    z dnia …………..                                                                             w sprawie uchwalenie budżetu Gminy na rok 2011</t>
  </si>
  <si>
    <t>Załącznik nr 4 do Uchwały Nr ………                          Rady Miejskiej w Pińczowie                                                    z dnia …………..                                                                             w sprawie uchwalenie budżetu Gminy na rok 2011</t>
  </si>
  <si>
    <t>Projekt zadań inwestycyjnych rocznych w 2011 r.</t>
  </si>
  <si>
    <t>Projekt wydatków na programy i projekty realizowane ze środków pochodzących z budżetu Unii Europejskiej oraz innych źródeł zagranicznych, niepodlegających zwrotowi na 2011 rok</t>
  </si>
  <si>
    <t>Projekt przychodów i rozchodów budżetu w 2011 r.</t>
  </si>
  <si>
    <t>Załącznik nr 3 do Uchwały Nr ………                                                       Rady Miejskiej w Pińczowie z dnia …………..                                                                             w sprawie uchwalenie budżetu Gminy na rok 2011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</si>
</sst>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72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sz val="8"/>
      <name val="Arial CE"/>
      <family val="2"/>
    </font>
    <font>
      <sz val="10"/>
      <name val="Arial"/>
      <family val="2"/>
    </font>
    <font>
      <i/>
      <sz val="10"/>
      <name val="Arial CE"/>
      <family val="0"/>
    </font>
    <font>
      <sz val="5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 CE"/>
      <family val="2"/>
    </font>
    <font>
      <b/>
      <sz val="13"/>
      <name val="Arial CE"/>
      <family val="2"/>
    </font>
    <font>
      <sz val="10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5"/>
      <name val="Times New Roman"/>
      <family val="1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b/>
      <sz val="18"/>
      <color indexed="56"/>
      <name val="Cambria"/>
      <family val="2"/>
    </font>
    <font>
      <b/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7"/>
      <name val="Times New Roman"/>
      <family val="1"/>
    </font>
    <font>
      <sz val="10"/>
      <name val="Times New Roman CE"/>
      <family val="1"/>
    </font>
    <font>
      <sz val="9"/>
      <name val="Times New Roman CE"/>
      <family val="1"/>
    </font>
    <font>
      <sz val="8"/>
      <name val="Times New Roman CE"/>
      <family val="1"/>
    </font>
    <font>
      <b/>
      <sz val="11"/>
      <name val="Times New Roman"/>
      <family val="1"/>
    </font>
    <font>
      <sz val="7"/>
      <name val="Times New Roman"/>
      <family val="1"/>
    </font>
    <font>
      <b/>
      <sz val="10"/>
      <name val="Times New Roman CE"/>
      <family val="0"/>
    </font>
    <font>
      <sz val="6"/>
      <name val="Times New Roman CE"/>
      <family val="1"/>
    </font>
    <font>
      <b/>
      <sz val="8"/>
      <name val="Arial CE"/>
      <family val="2"/>
    </font>
    <font>
      <sz val="5"/>
      <name val="Arial CE"/>
      <family val="2"/>
    </font>
    <font>
      <sz val="10"/>
      <color indexed="10"/>
      <name val="Arial"/>
      <family val="2"/>
    </font>
    <font>
      <vertAlign val="superscript"/>
      <sz val="12"/>
      <name val="Times New Roman CE"/>
      <family val="1"/>
    </font>
    <font>
      <sz val="12"/>
      <name val="Times New Roman CE"/>
      <family val="0"/>
    </font>
    <font>
      <b/>
      <sz val="12"/>
      <color indexed="8"/>
      <name val="Arial CE"/>
      <family val="2"/>
    </font>
    <font>
      <sz val="12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9"/>
      <name val="Times New Roman"/>
      <family val="1"/>
    </font>
    <font>
      <b/>
      <sz val="9.75"/>
      <color indexed="8"/>
      <name val="Arial"/>
      <family val="0"/>
    </font>
    <font>
      <sz val="12"/>
      <color indexed="8"/>
      <name val="Arial"/>
      <family val="0"/>
    </font>
    <font>
      <sz val="8.25"/>
      <color indexed="8"/>
      <name val="Arial"/>
      <family val="0"/>
    </font>
    <font>
      <b/>
      <sz val="7"/>
      <name val="Arial"/>
      <family val="0"/>
    </font>
    <font>
      <b/>
      <sz val="11"/>
      <color indexed="8"/>
      <name val="Arial"/>
      <family val="0"/>
    </font>
    <font>
      <sz val="11"/>
      <name val="Arial CE"/>
      <family val="0"/>
    </font>
    <font>
      <sz val="11"/>
      <color indexed="8"/>
      <name val="Arial"/>
      <family val="0"/>
    </font>
    <font>
      <b/>
      <sz val="11"/>
      <name val="Arial CE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8"/>
      <color indexed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8"/>
      <name val="Arial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5" borderId="0" applyNumberFormat="0" applyBorder="0" applyAlignment="0" applyProtection="0"/>
    <xf numFmtId="0" fontId="58" fillId="8" borderId="0" applyNumberFormat="0" applyBorder="0" applyAlignment="0" applyProtection="0"/>
    <xf numFmtId="0" fontId="58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9" borderId="0" applyNumberFormat="0" applyBorder="0" applyAlignment="0" applyProtection="0"/>
    <xf numFmtId="0" fontId="60" fillId="7" borderId="1" applyNumberFormat="0" applyAlignment="0" applyProtection="0"/>
    <xf numFmtId="0" fontId="61" fillId="20" borderId="2" applyNumberFormat="0" applyAlignment="0" applyProtection="0"/>
    <xf numFmtId="0" fontId="6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63" fillId="0" borderId="3" applyNumberFormat="0" applyFill="0" applyAlignment="0" applyProtection="0"/>
    <xf numFmtId="0" fontId="64" fillId="21" borderId="4" applyNumberFormat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66" fillId="20" borderId="1" applyNumberFormat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7" fillId="0" borderId="8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3" borderId="0" applyNumberFormat="0" applyBorder="0" applyAlignment="0" applyProtection="0"/>
  </cellStyleXfs>
  <cellXfs count="390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3" fillId="2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2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2" fillId="0" borderId="0" xfId="0" applyFont="1" applyAlignment="1">
      <alignment horizontal="center" vertical="center"/>
    </xf>
    <xf numFmtId="0" fontId="3" fillId="20" borderId="10" xfId="0" applyFont="1" applyFill="1" applyBorder="1" applyAlignment="1">
      <alignment horizontal="center" vertical="center"/>
    </xf>
    <xf numFmtId="0" fontId="3" fillId="20" borderId="12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left" vertical="center" indent="2"/>
    </xf>
    <xf numFmtId="0" fontId="7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14" fillId="0" borderId="0" xfId="0" applyFont="1" applyAlignment="1">
      <alignment/>
    </xf>
    <xf numFmtId="0" fontId="15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17" fillId="20" borderId="13" xfId="0" applyFont="1" applyFill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vertical="top" wrapText="1"/>
    </xf>
    <xf numFmtId="0" fontId="14" fillId="0" borderId="11" xfId="0" applyFont="1" applyBorder="1" applyAlignment="1">
      <alignment vertical="top" wrapText="1"/>
    </xf>
    <xf numFmtId="0" fontId="25" fillId="0" borderId="0" xfId="0" applyFont="1" applyAlignment="1">
      <alignment/>
    </xf>
    <xf numFmtId="0" fontId="26" fillId="20" borderId="13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wrapText="1"/>
    </xf>
    <xf numFmtId="0" fontId="27" fillId="0" borderId="0" xfId="0" applyFont="1" applyAlignment="1">
      <alignment/>
    </xf>
    <xf numFmtId="0" fontId="28" fillId="0" borderId="10" xfId="0" applyFont="1" applyBorder="1" applyAlignment="1">
      <alignment horizontal="center" vertical="center" wrapText="1"/>
    </xf>
    <xf numFmtId="0" fontId="27" fillId="0" borderId="15" xfId="0" applyFont="1" applyBorder="1" applyAlignment="1">
      <alignment/>
    </xf>
    <xf numFmtId="0" fontId="27" fillId="0" borderId="13" xfId="0" applyFont="1" applyBorder="1" applyAlignment="1">
      <alignment/>
    </xf>
    <xf numFmtId="0" fontId="28" fillId="0" borderId="0" xfId="0" applyFont="1" applyAlignment="1">
      <alignment/>
    </xf>
    <xf numFmtId="0" fontId="27" fillId="0" borderId="12" xfId="0" applyFont="1" applyBorder="1" applyAlignment="1">
      <alignment/>
    </xf>
    <xf numFmtId="0" fontId="28" fillId="0" borderId="15" xfId="0" applyFont="1" applyBorder="1" applyAlignment="1" quotePrefix="1">
      <alignment/>
    </xf>
    <xf numFmtId="0" fontId="28" fillId="0" borderId="15" xfId="0" applyFont="1" applyBorder="1" applyAlignment="1" quotePrefix="1">
      <alignment wrapText="1"/>
    </xf>
    <xf numFmtId="0" fontId="28" fillId="0" borderId="13" xfId="0" applyFont="1" applyBorder="1" applyAlignment="1" quotePrefix="1">
      <alignment wrapText="1"/>
    </xf>
    <xf numFmtId="0" fontId="12" fillId="20" borderId="16" xfId="0" applyFont="1" applyFill="1" applyBorder="1" applyAlignment="1">
      <alignment horizontal="center" vertical="center" wrapText="1"/>
    </xf>
    <xf numFmtId="0" fontId="26" fillId="20" borderId="10" xfId="0" applyFont="1" applyFill="1" applyBorder="1" applyAlignment="1">
      <alignment horizontal="center" vertical="center" wrapText="1"/>
    </xf>
    <xf numFmtId="0" fontId="26" fillId="20" borderId="16" xfId="0" applyFont="1" applyFill="1" applyBorder="1" applyAlignment="1">
      <alignment horizontal="center" vertical="center" wrapText="1"/>
    </xf>
    <xf numFmtId="0" fontId="32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28" fillId="0" borderId="15" xfId="0" applyFont="1" applyBorder="1" applyAlignment="1">
      <alignment wrapText="1"/>
    </xf>
    <xf numFmtId="0" fontId="33" fillId="0" borderId="12" xfId="0" applyFont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  <xf numFmtId="0" fontId="33" fillId="0" borderId="0" xfId="0" applyFont="1" applyAlignment="1">
      <alignment/>
    </xf>
    <xf numFmtId="0" fontId="32" fillId="0" borderId="12" xfId="0" applyFont="1" applyBorder="1" applyAlignment="1">
      <alignment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right" vertical="top"/>
    </xf>
    <xf numFmtId="0" fontId="35" fillId="0" borderId="10" xfId="0" applyFont="1" applyBorder="1" applyAlignment="1">
      <alignment horizontal="center" vertical="center"/>
    </xf>
    <xf numFmtId="0" fontId="35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0" fillId="0" borderId="17" xfId="0" applyFont="1" applyBorder="1" applyAlignment="1">
      <alignment vertical="center" wrapText="1"/>
    </xf>
    <xf numFmtId="0" fontId="36" fillId="0" borderId="0" xfId="0" applyFont="1" applyAlignment="1">
      <alignment/>
    </xf>
    <xf numFmtId="0" fontId="36" fillId="0" borderId="0" xfId="0" applyFont="1" applyAlignment="1">
      <alignment vertical="center"/>
    </xf>
    <xf numFmtId="0" fontId="0" fillId="0" borderId="0" xfId="0" applyAlignment="1">
      <alignment horizontal="center"/>
    </xf>
    <xf numFmtId="0" fontId="39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0" fontId="14" fillId="0" borderId="18" xfId="0" applyFont="1" applyBorder="1" applyAlignment="1">
      <alignment vertical="top" wrapText="1"/>
    </xf>
    <xf numFmtId="3" fontId="14" fillId="0" borderId="14" xfId="0" applyNumberFormat="1" applyFont="1" applyBorder="1" applyAlignment="1">
      <alignment vertical="top" wrapText="1"/>
    </xf>
    <xf numFmtId="3" fontId="14" fillId="0" borderId="14" xfId="0" applyNumberFormat="1" applyFont="1" applyBorder="1" applyAlignment="1">
      <alignment/>
    </xf>
    <xf numFmtId="3" fontId="14" fillId="0" borderId="18" xfId="0" applyNumberFormat="1" applyFont="1" applyBorder="1" applyAlignment="1">
      <alignment vertical="top" wrapText="1"/>
    </xf>
    <xf numFmtId="3" fontId="14" fillId="0" borderId="18" xfId="0" applyNumberFormat="1" applyFont="1" applyBorder="1" applyAlignment="1">
      <alignment/>
    </xf>
    <xf numFmtId="3" fontId="14" fillId="0" borderId="11" xfId="0" applyNumberFormat="1" applyFont="1" applyBorder="1" applyAlignment="1">
      <alignment vertical="top" wrapText="1"/>
    </xf>
    <xf numFmtId="3" fontId="14" fillId="0" borderId="11" xfId="0" applyNumberFormat="1" applyFont="1" applyBorder="1" applyAlignment="1">
      <alignment/>
    </xf>
    <xf numFmtId="3" fontId="17" fillId="0" borderId="10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 vertical="center"/>
    </xf>
    <xf numFmtId="1" fontId="0" fillId="0" borderId="11" xfId="0" applyNumberFormat="1" applyBorder="1" applyAlignment="1">
      <alignment horizontal="left" vertical="center" indent="2"/>
    </xf>
    <xf numFmtId="0" fontId="27" fillId="0" borderId="12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top" wrapText="1"/>
    </xf>
    <xf numFmtId="0" fontId="41" fillId="0" borderId="10" xfId="0" applyFont="1" applyBorder="1" applyAlignment="1">
      <alignment horizontal="left" vertical="top" wrapText="1"/>
    </xf>
    <xf numFmtId="0" fontId="41" fillId="0" borderId="12" xfId="0" applyFont="1" applyBorder="1" applyAlignment="1">
      <alignment horizontal="center" vertical="top" wrapText="1"/>
    </xf>
    <xf numFmtId="0" fontId="42" fillId="0" borderId="10" xfId="0" applyFont="1" applyBorder="1" applyAlignment="1">
      <alignment horizontal="center" vertical="top" wrapText="1"/>
    </xf>
    <xf numFmtId="0" fontId="40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8" fontId="0" fillId="0" borderId="0" xfId="0" applyNumberFormat="1" applyAlignment="1">
      <alignment horizont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20" borderId="10" xfId="0" applyFont="1" applyFill="1" applyBorder="1" applyAlignment="1">
      <alignment horizontal="left" vertical="center"/>
    </xf>
    <xf numFmtId="0" fontId="42" fillId="0" borderId="10" xfId="0" applyFont="1" applyBorder="1" applyAlignment="1">
      <alignment horizontal="left" vertical="top" wrapText="1"/>
    </xf>
    <xf numFmtId="0" fontId="42" fillId="0" borderId="10" xfId="0" applyFont="1" applyBorder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3" fontId="41" fillId="0" borderId="10" xfId="0" applyNumberFormat="1" applyFont="1" applyBorder="1" applyAlignment="1">
      <alignment horizontal="center" vertical="top" wrapText="1"/>
    </xf>
    <xf numFmtId="3" fontId="42" fillId="0" borderId="10" xfId="0" applyNumberFormat="1" applyFont="1" applyBorder="1" applyAlignment="1">
      <alignment horizontal="center" vertical="top" wrapText="1"/>
    </xf>
    <xf numFmtId="3" fontId="40" fillId="0" borderId="10" xfId="0" applyNumberFormat="1" applyFont="1" applyBorder="1" applyAlignment="1">
      <alignment horizontal="center"/>
    </xf>
    <xf numFmtId="3" fontId="41" fillId="0" borderId="12" xfId="0" applyNumberFormat="1" applyFont="1" applyBorder="1" applyAlignment="1">
      <alignment horizontal="center" vertical="top" wrapText="1"/>
    </xf>
    <xf numFmtId="3" fontId="4" fillId="0" borderId="10" xfId="0" applyNumberFormat="1" applyFont="1" applyBorder="1" applyAlignment="1">
      <alignment horizontal="center"/>
    </xf>
    <xf numFmtId="0" fontId="28" fillId="0" borderId="15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 horizontal="right"/>
    </xf>
    <xf numFmtId="0" fontId="43" fillId="0" borderId="10" xfId="0" applyFont="1" applyBorder="1" applyAlignment="1">
      <alignment horizontal="center" vertical="center"/>
    </xf>
    <xf numFmtId="3" fontId="43" fillId="0" borderId="10" xfId="0" applyNumberFormat="1" applyFont="1" applyBorder="1" applyAlignment="1">
      <alignment horizontal="right" vertical="center"/>
    </xf>
    <xf numFmtId="3" fontId="43" fillId="0" borderId="10" xfId="0" applyNumberFormat="1" applyFont="1" applyBorder="1" applyAlignment="1">
      <alignment vertical="center"/>
    </xf>
    <xf numFmtId="3" fontId="30" fillId="0" borderId="15" xfId="0" applyNumberFormat="1" applyFont="1" applyBorder="1" applyAlignment="1">
      <alignment vertical="center"/>
    </xf>
    <xf numFmtId="3" fontId="30" fillId="0" borderId="10" xfId="0" applyNumberFormat="1" applyFont="1" applyBorder="1" applyAlignment="1">
      <alignment vertical="center"/>
    </xf>
    <xf numFmtId="0" fontId="30" fillId="0" borderId="10" xfId="0" applyFont="1" applyFill="1" applyBorder="1" applyAlignment="1">
      <alignment horizontal="left" vertical="center"/>
    </xf>
    <xf numFmtId="0" fontId="30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left" vertical="top" wrapText="1"/>
    </xf>
    <xf numFmtId="0" fontId="30" fillId="0" borderId="10" xfId="0" applyFont="1" applyBorder="1" applyAlignment="1">
      <alignment horizontal="center" vertical="center"/>
    </xf>
    <xf numFmtId="3" fontId="30" fillId="0" borderId="10" xfId="0" applyNumberFormat="1" applyFont="1" applyBorder="1" applyAlignment="1">
      <alignment/>
    </xf>
    <xf numFmtId="0" fontId="43" fillId="0" borderId="10" xfId="0" applyFont="1" applyFill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horizontal="left" vertical="center" wrapText="1"/>
    </xf>
    <xf numFmtId="0" fontId="30" fillId="0" borderId="10" xfId="0" applyFont="1" applyBorder="1" applyAlignment="1">
      <alignment vertical="center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left" vertical="top" wrapText="1"/>
    </xf>
    <xf numFmtId="0" fontId="45" fillId="0" borderId="10" xfId="0" applyFont="1" applyBorder="1" applyAlignment="1">
      <alignment vertical="center" wrapText="1"/>
    </xf>
    <xf numFmtId="0" fontId="30" fillId="24" borderId="10" xfId="0" applyFont="1" applyFill="1" applyBorder="1" applyAlignment="1">
      <alignment horizontal="center" vertical="center"/>
    </xf>
    <xf numFmtId="3" fontId="30" fillId="24" borderId="10" xfId="0" applyNumberFormat="1" applyFont="1" applyFill="1" applyBorder="1" applyAlignment="1">
      <alignment horizontal="right" vertical="center"/>
    </xf>
    <xf numFmtId="0" fontId="44" fillId="24" borderId="10" xfId="0" applyFont="1" applyFill="1" applyBorder="1" applyAlignment="1">
      <alignment horizontal="center" vertical="center"/>
    </xf>
    <xf numFmtId="0" fontId="44" fillId="24" borderId="10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left" vertical="center"/>
    </xf>
    <xf numFmtId="0" fontId="30" fillId="0" borderId="15" xfId="0" applyFont="1" applyFill="1" applyBorder="1" applyAlignment="1">
      <alignment horizontal="center" vertical="center"/>
    </xf>
    <xf numFmtId="0" fontId="44" fillId="0" borderId="15" xfId="0" applyFont="1" applyFill="1" applyBorder="1" applyAlignment="1">
      <alignment horizontal="left" vertical="top" wrapText="1"/>
    </xf>
    <xf numFmtId="0" fontId="30" fillId="0" borderId="12" xfId="0" applyFont="1" applyBorder="1" applyAlignment="1">
      <alignment horizontal="center" vertical="center"/>
    </xf>
    <xf numFmtId="3" fontId="30" fillId="0" borderId="12" xfId="0" applyNumberFormat="1" applyFont="1" applyBorder="1" applyAlignment="1">
      <alignment/>
    </xf>
    <xf numFmtId="0" fontId="30" fillId="0" borderId="19" xfId="0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20" xfId="0" applyFont="1" applyBorder="1" applyAlignment="1">
      <alignment vertical="center"/>
    </xf>
    <xf numFmtId="0" fontId="30" fillId="24" borderId="16" xfId="0" applyFont="1" applyFill="1" applyBorder="1" applyAlignment="1">
      <alignment horizontal="center" vertical="center"/>
    </xf>
    <xf numFmtId="0" fontId="46" fillId="0" borderId="21" xfId="0" applyFont="1" applyBorder="1" applyAlignment="1">
      <alignment vertical="center" wrapText="1"/>
    </xf>
    <xf numFmtId="0" fontId="46" fillId="0" borderId="14" xfId="0" applyFont="1" applyBorder="1" applyAlignment="1">
      <alignment vertical="top" wrapText="1"/>
    </xf>
    <xf numFmtId="0" fontId="46" fillId="0" borderId="10" xfId="0" applyFont="1" applyBorder="1" applyAlignment="1">
      <alignment vertical="center" wrapText="1"/>
    </xf>
    <xf numFmtId="0" fontId="46" fillId="0" borderId="22" xfId="0" applyFont="1" applyBorder="1" applyAlignment="1">
      <alignment vertical="center" wrapText="1"/>
    </xf>
    <xf numFmtId="0" fontId="46" fillId="0" borderId="11" xfId="0" applyFont="1" applyBorder="1" applyAlignment="1">
      <alignment vertical="top" wrapText="1"/>
    </xf>
    <xf numFmtId="0" fontId="46" fillId="0" borderId="20" xfId="0" applyFont="1" applyBorder="1" applyAlignment="1">
      <alignment vertical="center" wrapText="1"/>
    </xf>
    <xf numFmtId="0" fontId="46" fillId="0" borderId="23" xfId="0" applyFont="1" applyBorder="1" applyAlignment="1">
      <alignment vertical="top" wrapText="1"/>
    </xf>
    <xf numFmtId="0" fontId="46" fillId="0" borderId="10" xfId="0" applyFont="1" applyBorder="1" applyAlignment="1">
      <alignment vertical="top" wrapText="1"/>
    </xf>
    <xf numFmtId="0" fontId="23" fillId="0" borderId="16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3" fontId="23" fillId="0" borderId="10" xfId="0" applyNumberFormat="1" applyFont="1" applyBorder="1" applyAlignment="1">
      <alignment horizontal="center" vertical="center" wrapText="1"/>
    </xf>
    <xf numFmtId="0" fontId="46" fillId="0" borderId="0" xfId="0" applyFont="1" applyAlignment="1">
      <alignment vertical="center"/>
    </xf>
    <xf numFmtId="0" fontId="46" fillId="0" borderId="0" xfId="0" applyFont="1" applyAlignment="1">
      <alignment/>
    </xf>
    <xf numFmtId="0" fontId="46" fillId="0" borderId="10" xfId="0" applyFont="1" applyBorder="1" applyAlignment="1">
      <alignment vertical="center"/>
    </xf>
    <xf numFmtId="0" fontId="46" fillId="0" borderId="10" xfId="0" applyFont="1" applyBorder="1" applyAlignment="1">
      <alignment horizontal="center" vertical="center"/>
    </xf>
    <xf numFmtId="1" fontId="46" fillId="0" borderId="10" xfId="0" applyNumberFormat="1" applyFont="1" applyBorder="1" applyAlignment="1">
      <alignment horizontal="center" vertical="center"/>
    </xf>
    <xf numFmtId="3" fontId="46" fillId="0" borderId="10" xfId="0" applyNumberFormat="1" applyFont="1" applyBorder="1" applyAlignment="1">
      <alignment horizontal="center" vertical="center"/>
    </xf>
    <xf numFmtId="3" fontId="46" fillId="0" borderId="14" xfId="0" applyNumberFormat="1" applyFont="1" applyBorder="1" applyAlignment="1">
      <alignment horizontal="center" vertical="center" wrapText="1"/>
    </xf>
    <xf numFmtId="3" fontId="46" fillId="0" borderId="18" xfId="0" applyNumberFormat="1" applyFont="1" applyBorder="1" applyAlignment="1">
      <alignment horizontal="center" vertical="center" wrapText="1"/>
    </xf>
    <xf numFmtId="0" fontId="46" fillId="0" borderId="18" xfId="0" applyFont="1" applyBorder="1" applyAlignment="1">
      <alignment horizontal="center" vertical="center"/>
    </xf>
    <xf numFmtId="3" fontId="46" fillId="0" borderId="11" xfId="0" applyNumberFormat="1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 wrapText="1"/>
    </xf>
    <xf numFmtId="3" fontId="46" fillId="0" borderId="23" xfId="0" applyNumberFormat="1" applyFont="1" applyBorder="1" applyAlignment="1">
      <alignment horizontal="center" vertical="center" wrapText="1"/>
    </xf>
    <xf numFmtId="0" fontId="46" fillId="0" borderId="23" xfId="0" applyFont="1" applyBorder="1" applyAlignment="1">
      <alignment horizontal="center" vertical="center" wrapText="1"/>
    </xf>
    <xf numFmtId="3" fontId="46" fillId="0" borderId="10" xfId="0" applyNumberFormat="1" applyFont="1" applyBorder="1" applyAlignment="1">
      <alignment horizontal="center" vertical="center" wrapText="1"/>
    </xf>
    <xf numFmtId="0" fontId="27" fillId="0" borderId="10" xfId="0" applyFont="1" applyBorder="1" applyAlignment="1">
      <alignment wrapText="1"/>
    </xf>
    <xf numFmtId="0" fontId="27" fillId="0" borderId="10" xfId="0" applyFont="1" applyFill="1" applyBorder="1" applyAlignment="1">
      <alignment wrapText="1"/>
    </xf>
    <xf numFmtId="0" fontId="27" fillId="0" borderId="12" xfId="0" applyFont="1" applyBorder="1" applyAlignment="1">
      <alignment wrapText="1"/>
    </xf>
    <xf numFmtId="0" fontId="27" fillId="0" borderId="10" xfId="0" applyFont="1" applyFill="1" applyBorder="1" applyAlignment="1">
      <alignment vertical="center" wrapText="1"/>
    </xf>
    <xf numFmtId="0" fontId="27" fillId="0" borderId="10" xfId="0" applyFont="1" applyBorder="1" applyAlignment="1">
      <alignment horizontal="left" wrapText="1"/>
    </xf>
    <xf numFmtId="0" fontId="27" fillId="0" borderId="13" xfId="0" applyFont="1" applyBorder="1" applyAlignment="1">
      <alignment wrapText="1"/>
    </xf>
    <xf numFmtId="0" fontId="27" fillId="0" borderId="12" xfId="0" applyFont="1" applyBorder="1" applyAlignment="1">
      <alignment vertical="center" wrapText="1"/>
    </xf>
    <xf numFmtId="0" fontId="27" fillId="0" borderId="19" xfId="0" applyFont="1" applyBorder="1" applyAlignment="1">
      <alignment/>
    </xf>
    <xf numFmtId="0" fontId="27" fillId="0" borderId="20" xfId="0" applyFont="1" applyBorder="1" applyAlignment="1">
      <alignment/>
    </xf>
    <xf numFmtId="0" fontId="27" fillId="0" borderId="10" xfId="0" applyFont="1" applyBorder="1" applyAlignment="1">
      <alignment vertical="center" wrapText="1"/>
    </xf>
    <xf numFmtId="0" fontId="27" fillId="0" borderId="12" xfId="0" applyFont="1" applyFill="1" applyBorder="1" applyAlignment="1">
      <alignment vertical="center" wrapText="1"/>
    </xf>
    <xf numFmtId="0" fontId="27" fillId="0" borderId="12" xfId="0" applyFont="1" applyBorder="1" applyAlignment="1">
      <alignment horizontal="center" vertical="center" wrapText="1"/>
    </xf>
    <xf numFmtId="3" fontId="32" fillId="0" borderId="12" xfId="0" applyNumberFormat="1" applyFont="1" applyBorder="1" applyAlignment="1">
      <alignment/>
    </xf>
    <xf numFmtId="3" fontId="27" fillId="0" borderId="12" xfId="0" applyNumberFormat="1" applyFont="1" applyBorder="1" applyAlignment="1">
      <alignment/>
    </xf>
    <xf numFmtId="3" fontId="27" fillId="0" borderId="15" xfId="0" applyNumberFormat="1" applyFont="1" applyBorder="1" applyAlignment="1">
      <alignment/>
    </xf>
    <xf numFmtId="3" fontId="27" fillId="0" borderId="13" xfId="0" applyNumberFormat="1" applyFont="1" applyBorder="1" applyAlignment="1">
      <alignment/>
    </xf>
    <xf numFmtId="0" fontId="28" fillId="0" borderId="20" xfId="0" applyFont="1" applyBorder="1" applyAlignment="1" quotePrefix="1">
      <alignment wrapText="1"/>
    </xf>
    <xf numFmtId="0" fontId="27" fillId="0" borderId="15" xfId="0" applyFont="1" applyFill="1" applyBorder="1" applyAlignment="1">
      <alignment vertical="center" wrapText="1"/>
    </xf>
    <xf numFmtId="0" fontId="27" fillId="0" borderId="15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/>
    </xf>
    <xf numFmtId="3" fontId="27" fillId="0" borderId="12" xfId="0" applyNumberFormat="1" applyFont="1" applyBorder="1" applyAlignment="1">
      <alignment/>
    </xf>
    <xf numFmtId="0" fontId="27" fillId="0" borderId="13" xfId="0" applyFont="1" applyBorder="1" applyAlignment="1">
      <alignment/>
    </xf>
    <xf numFmtId="3" fontId="27" fillId="0" borderId="13" xfId="0" applyNumberFormat="1" applyFont="1" applyBorder="1" applyAlignment="1">
      <alignment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3" fontId="0" fillId="0" borderId="10" xfId="0" applyNumberFormat="1" applyBorder="1" applyAlignment="1">
      <alignment vertical="center"/>
    </xf>
    <xf numFmtId="3" fontId="3" fillId="0" borderId="10" xfId="0" applyNumberFormat="1" applyFont="1" applyBorder="1" applyAlignment="1">
      <alignment vertical="center"/>
    </xf>
    <xf numFmtId="3" fontId="3" fillId="0" borderId="10" xfId="0" applyNumberFormat="1" applyFont="1" applyBorder="1" applyAlignment="1">
      <alignment vertical="center"/>
    </xf>
    <xf numFmtId="3" fontId="0" fillId="0" borderId="10" xfId="0" applyNumberFormat="1" applyBorder="1" applyAlignment="1">
      <alignment vertical="center" wrapText="1"/>
    </xf>
    <xf numFmtId="0" fontId="14" fillId="0" borderId="10" xfId="0" applyFont="1" applyBorder="1" applyAlignment="1">
      <alignment horizontal="center" vertical="center" wrapText="1"/>
    </xf>
    <xf numFmtId="4" fontId="0" fillId="0" borderId="0" xfId="0" applyNumberFormat="1" applyAlignment="1">
      <alignment vertical="center"/>
    </xf>
    <xf numFmtId="3" fontId="0" fillId="0" borderId="11" xfId="0" applyNumberFormat="1" applyBorder="1" applyAlignment="1">
      <alignment vertical="center"/>
    </xf>
    <xf numFmtId="49" fontId="49" fillId="25" borderId="24" xfId="0" applyNumberFormat="1" applyFont="1" applyFill="1" applyBorder="1" applyAlignment="1" applyProtection="1">
      <alignment horizontal="center" vertical="center" wrapText="1"/>
      <protection locked="0"/>
    </xf>
    <xf numFmtId="49" fontId="49" fillId="25" borderId="25" xfId="0" applyNumberFormat="1" applyFont="1" applyFill="1" applyBorder="1" applyAlignment="1" applyProtection="1">
      <alignment horizontal="center" vertical="center" wrapText="1"/>
      <protection locked="0"/>
    </xf>
    <xf numFmtId="49" fontId="48" fillId="26" borderId="25" xfId="0" applyNumberFormat="1" applyFont="1" applyFill="1" applyBorder="1" applyAlignment="1" applyProtection="1">
      <alignment horizontal="center" vertical="center" wrapText="1"/>
      <protection locked="0"/>
    </xf>
    <xf numFmtId="49" fontId="47" fillId="27" borderId="25" xfId="0" applyNumberFormat="1" applyFont="1" applyFill="1" applyBorder="1" applyAlignment="1" applyProtection="1">
      <alignment horizontal="center" vertical="center" wrapText="1"/>
      <protection locked="0"/>
    </xf>
    <xf numFmtId="49" fontId="48" fillId="27" borderId="25" xfId="0" applyNumberFormat="1" applyFont="1" applyFill="1" applyBorder="1" applyAlignment="1" applyProtection="1">
      <alignment horizontal="center" vertical="center" wrapText="1"/>
      <protection locked="0"/>
    </xf>
    <xf numFmtId="49" fontId="49" fillId="26" borderId="25" xfId="0" applyNumberFormat="1" applyFont="1" applyFill="1" applyBorder="1" applyAlignment="1" applyProtection="1">
      <alignment horizontal="center" vertical="center" wrapText="1"/>
      <protection locked="0"/>
    </xf>
    <xf numFmtId="49" fontId="47" fillId="27" borderId="26" xfId="0" applyNumberFormat="1" applyFont="1" applyFill="1" applyBorder="1" applyAlignment="1" applyProtection="1">
      <alignment horizontal="left" vertical="center" wrapText="1"/>
      <protection locked="0"/>
    </xf>
    <xf numFmtId="49" fontId="49" fillId="26" borderId="26" xfId="0" applyNumberFormat="1" applyFont="1" applyFill="1" applyBorder="1" applyAlignment="1" applyProtection="1">
      <alignment horizontal="left" vertical="center" wrapText="1"/>
      <protection locked="0"/>
    </xf>
    <xf numFmtId="49" fontId="49" fillId="25" borderId="26" xfId="0" applyNumberFormat="1" applyFont="1" applyFill="1" applyBorder="1" applyAlignment="1" applyProtection="1">
      <alignment horizontal="left" vertical="center" wrapText="1"/>
      <protection locked="0"/>
    </xf>
    <xf numFmtId="3" fontId="51" fillId="27" borderId="10" xfId="0" applyNumberFormat="1" applyFont="1" applyFill="1" applyBorder="1" applyAlignment="1" applyProtection="1">
      <alignment horizontal="right" vertical="center" wrapText="1"/>
      <protection locked="0"/>
    </xf>
    <xf numFmtId="3" fontId="52" fillId="21" borderId="10" xfId="0" applyNumberFormat="1" applyFont="1" applyFill="1" applyBorder="1" applyAlignment="1">
      <alignment horizontal="right" vertical="center"/>
    </xf>
    <xf numFmtId="3" fontId="53" fillId="26" borderId="10" xfId="0" applyNumberFormat="1" applyFont="1" applyFill="1" applyBorder="1" applyAlignment="1" applyProtection="1">
      <alignment horizontal="right" vertical="center" wrapText="1"/>
      <protection locked="0"/>
    </xf>
    <xf numFmtId="3" fontId="52" fillId="20" borderId="10" xfId="0" applyNumberFormat="1" applyFont="1" applyFill="1" applyBorder="1" applyAlignment="1">
      <alignment horizontal="right" vertical="center"/>
    </xf>
    <xf numFmtId="3" fontId="53" fillId="25" borderId="10" xfId="0" applyNumberFormat="1" applyFont="1" applyFill="1" applyBorder="1" applyAlignment="1" applyProtection="1">
      <alignment horizontal="right" vertical="center" wrapText="1"/>
      <protection locked="0"/>
    </xf>
    <xf numFmtId="3" fontId="52" fillId="0" borderId="10" xfId="0" applyNumberFormat="1" applyFont="1" applyBorder="1" applyAlignment="1">
      <alignment horizontal="right" vertical="center"/>
    </xf>
    <xf numFmtId="3" fontId="54" fillId="21" borderId="10" xfId="0" applyNumberFormat="1" applyFont="1" applyFill="1" applyBorder="1" applyAlignment="1">
      <alignment horizontal="right" vertical="center"/>
    </xf>
    <xf numFmtId="49" fontId="49" fillId="25" borderId="27" xfId="0" applyNumberFormat="1" applyFont="1" applyFill="1" applyBorder="1" applyAlignment="1" applyProtection="1">
      <alignment horizontal="center" vertical="center" wrapText="1"/>
      <protection locked="0"/>
    </xf>
    <xf numFmtId="49" fontId="49" fillId="25" borderId="28" xfId="0" applyNumberFormat="1" applyFont="1" applyFill="1" applyBorder="1" applyAlignment="1" applyProtection="1">
      <alignment horizontal="left" vertical="center" wrapText="1"/>
      <protection locked="0"/>
    </xf>
    <xf numFmtId="3" fontId="53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52" fillId="0" borderId="12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49" fontId="55" fillId="27" borderId="25" xfId="0" applyNumberFormat="1" applyFont="1" applyFill="1" applyBorder="1" applyAlignment="1" applyProtection="1">
      <alignment horizontal="center" vertical="center" wrapText="1"/>
      <protection locked="0"/>
    </xf>
    <xf numFmtId="49" fontId="55" fillId="27" borderId="25" xfId="0" applyNumberFormat="1" applyFont="1" applyFill="1" applyBorder="1" applyAlignment="1" applyProtection="1">
      <alignment horizontal="left" vertical="center" wrapText="1"/>
      <protection locked="0"/>
    </xf>
    <xf numFmtId="3" fontId="55" fillId="27" borderId="25" xfId="0" applyNumberFormat="1" applyFont="1" applyFill="1" applyBorder="1" applyAlignment="1" applyProtection="1">
      <alignment horizontal="right" vertical="center" wrapText="1"/>
      <protection locked="0"/>
    </xf>
    <xf numFmtId="49" fontId="55" fillId="26" borderId="25" xfId="0" applyNumberFormat="1" applyFont="1" applyFill="1" applyBorder="1" applyAlignment="1" applyProtection="1">
      <alignment horizontal="center" vertical="center" wrapText="1"/>
      <protection locked="0"/>
    </xf>
    <xf numFmtId="49" fontId="55" fillId="26" borderId="25" xfId="0" applyNumberFormat="1" applyFont="1" applyFill="1" applyBorder="1" applyAlignment="1" applyProtection="1">
      <alignment horizontal="left" vertical="center" wrapText="1"/>
      <protection locked="0"/>
    </xf>
    <xf numFmtId="3" fontId="55" fillId="26" borderId="25" xfId="0" applyNumberFormat="1" applyFont="1" applyFill="1" applyBorder="1" applyAlignment="1" applyProtection="1">
      <alignment horizontal="right" vertical="center" wrapText="1"/>
      <protection locked="0"/>
    </xf>
    <xf numFmtId="49" fontId="55" fillId="25" borderId="25" xfId="0" applyNumberFormat="1" applyFont="1" applyFill="1" applyBorder="1" applyAlignment="1" applyProtection="1">
      <alignment horizontal="center" vertical="center" wrapText="1"/>
      <protection locked="0"/>
    </xf>
    <xf numFmtId="49" fontId="55" fillId="25" borderId="25" xfId="0" applyNumberFormat="1" applyFont="1" applyFill="1" applyBorder="1" applyAlignment="1" applyProtection="1">
      <alignment horizontal="left" vertical="center" wrapText="1"/>
      <protection locked="0"/>
    </xf>
    <xf numFmtId="3" fontId="55" fillId="25" borderId="25" xfId="0" applyNumberFormat="1" applyFont="1" applyFill="1" applyBorder="1" applyAlignment="1" applyProtection="1">
      <alignment horizontal="right" vertical="center" wrapText="1"/>
      <protection locked="0"/>
    </xf>
    <xf numFmtId="3" fontId="56" fillId="25" borderId="25" xfId="0" applyNumberFormat="1" applyFont="1" applyFill="1" applyBorder="1" applyAlignment="1" applyProtection="1">
      <alignment horizontal="right" vertical="center" wrapText="1"/>
      <protection locked="0"/>
    </xf>
    <xf numFmtId="49" fontId="47" fillId="27" borderId="29" xfId="0" applyNumberFormat="1" applyFont="1" applyFill="1" applyBorder="1" applyAlignment="1" applyProtection="1">
      <alignment horizontal="center" vertical="center" wrapText="1"/>
      <protection locked="0"/>
    </xf>
    <xf numFmtId="49" fontId="48" fillId="27" borderId="29" xfId="0" applyNumberFormat="1" applyFont="1" applyFill="1" applyBorder="1" applyAlignment="1" applyProtection="1">
      <alignment horizontal="center" vertical="center" wrapText="1"/>
      <protection locked="0"/>
    </xf>
    <xf numFmtId="49" fontId="47" fillId="27" borderId="30" xfId="0" applyNumberFormat="1" applyFont="1" applyFill="1" applyBorder="1" applyAlignment="1" applyProtection="1">
      <alignment horizontal="left" vertical="center" wrapText="1"/>
      <protection locked="0"/>
    </xf>
    <xf numFmtId="3" fontId="51" fillId="27" borderId="13" xfId="0" applyNumberFormat="1" applyFont="1" applyFill="1" applyBorder="1" applyAlignment="1" applyProtection="1">
      <alignment horizontal="right" vertical="center" wrapText="1"/>
      <protection locked="0"/>
    </xf>
    <xf numFmtId="3" fontId="54" fillId="21" borderId="13" xfId="0" applyNumberFormat="1" applyFont="1" applyFill="1" applyBorder="1" applyAlignment="1">
      <alignment horizontal="right" vertical="center"/>
    </xf>
    <xf numFmtId="49" fontId="49" fillId="25" borderId="31" xfId="0" applyNumberFormat="1" applyFont="1" applyFill="1" applyBorder="1" applyAlignment="1" applyProtection="1">
      <alignment horizontal="center" vertical="center" wrapText="1"/>
      <protection locked="0"/>
    </xf>
    <xf numFmtId="49" fontId="49" fillId="25" borderId="32" xfId="0" applyNumberFormat="1" applyFont="1" applyFill="1" applyBorder="1" applyAlignment="1" applyProtection="1">
      <alignment horizontal="center" vertical="center" wrapText="1"/>
      <protection locked="0"/>
    </xf>
    <xf numFmtId="49" fontId="49" fillId="25" borderId="33" xfId="0" applyNumberFormat="1" applyFont="1" applyFill="1" applyBorder="1" applyAlignment="1" applyProtection="1">
      <alignment horizontal="left" vertical="center" wrapText="1"/>
      <protection locked="0"/>
    </xf>
    <xf numFmtId="49" fontId="49" fillId="26" borderId="29" xfId="0" applyNumberFormat="1" applyFont="1" applyFill="1" applyBorder="1" applyAlignment="1" applyProtection="1">
      <alignment horizontal="center" vertical="center" wrapText="1"/>
      <protection locked="0"/>
    </xf>
    <xf numFmtId="49" fontId="48" fillId="26" borderId="29" xfId="0" applyNumberFormat="1" applyFont="1" applyFill="1" applyBorder="1" applyAlignment="1" applyProtection="1">
      <alignment horizontal="center" vertical="center" wrapText="1"/>
      <protection locked="0"/>
    </xf>
    <xf numFmtId="49" fontId="49" fillId="26" borderId="30" xfId="0" applyNumberFormat="1" applyFont="1" applyFill="1" applyBorder="1" applyAlignment="1" applyProtection="1">
      <alignment horizontal="left" vertical="center" wrapText="1"/>
      <protection locked="0"/>
    </xf>
    <xf numFmtId="3" fontId="53" fillId="26" borderId="13" xfId="0" applyNumberFormat="1" applyFont="1" applyFill="1" applyBorder="1" applyAlignment="1" applyProtection="1">
      <alignment horizontal="right" vertical="center" wrapText="1"/>
      <protection locked="0"/>
    </xf>
    <xf numFmtId="3" fontId="52" fillId="20" borderId="13" xfId="0" applyNumberFormat="1" applyFont="1" applyFill="1" applyBorder="1" applyAlignment="1">
      <alignment horizontal="right" vertical="center"/>
    </xf>
    <xf numFmtId="0" fontId="54" fillId="0" borderId="10" xfId="0" applyFont="1" applyBorder="1" applyAlignment="1">
      <alignment horizontal="center" vertical="center"/>
    </xf>
    <xf numFmtId="3" fontId="54" fillId="0" borderId="10" xfId="0" applyNumberFormat="1" applyFont="1" applyBorder="1" applyAlignment="1">
      <alignment horizontal="right" vertical="center"/>
    </xf>
    <xf numFmtId="3" fontId="57" fillId="25" borderId="25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NumberFormat="1" applyAlignment="1">
      <alignment vertical="center" wrapText="1"/>
    </xf>
    <xf numFmtId="49" fontId="49" fillId="25" borderId="34" xfId="0" applyNumberFormat="1" applyFont="1" applyFill="1" applyBorder="1" applyAlignment="1" applyProtection="1">
      <alignment horizontal="left" vertical="center" wrapText="1"/>
      <protection locked="0"/>
    </xf>
    <xf numFmtId="3" fontId="53" fillId="25" borderId="13" xfId="0" applyNumberFormat="1" applyFont="1" applyFill="1" applyBorder="1" applyAlignment="1" applyProtection="1">
      <alignment horizontal="right" vertical="center" wrapText="1"/>
      <protection locked="0"/>
    </xf>
    <xf numFmtId="3" fontId="52" fillId="0" borderId="13" xfId="0" applyNumberFormat="1" applyFont="1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3" fontId="3" fillId="0" borderId="10" xfId="0" applyNumberFormat="1" applyFont="1" applyBorder="1" applyAlignment="1">
      <alignment vertical="center" wrapText="1"/>
    </xf>
    <xf numFmtId="3" fontId="71" fillId="25" borderId="25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14" xfId="0" applyNumberFormat="1" applyFont="1" applyBorder="1" applyAlignment="1">
      <alignment vertical="center"/>
    </xf>
    <xf numFmtId="3" fontId="0" fillId="0" borderId="11" xfId="0" applyNumberFormat="1" applyFont="1" applyBorder="1" applyAlignment="1">
      <alignment vertical="center"/>
    </xf>
    <xf numFmtId="3" fontId="0" fillId="0" borderId="17" xfId="0" applyNumberFormat="1" applyFont="1" applyBorder="1" applyAlignment="1">
      <alignment vertical="center"/>
    </xf>
    <xf numFmtId="3" fontId="0" fillId="0" borderId="14" xfId="0" applyNumberFormat="1" applyFont="1" applyBorder="1" applyAlignment="1">
      <alignment vertical="center"/>
    </xf>
    <xf numFmtId="3" fontId="0" fillId="0" borderId="18" xfId="0" applyNumberFormat="1" applyFont="1" applyBorder="1" applyAlignment="1">
      <alignment vertical="center"/>
    </xf>
    <xf numFmtId="3" fontId="0" fillId="0" borderId="0" xfId="0" applyNumberFormat="1" applyAlignment="1">
      <alignment horizontal="center"/>
    </xf>
    <xf numFmtId="49" fontId="55" fillId="27" borderId="29" xfId="0" applyNumberFormat="1" applyFont="1" applyFill="1" applyBorder="1" applyAlignment="1" applyProtection="1">
      <alignment horizontal="center" vertical="center" wrapText="1"/>
      <protection locked="0"/>
    </xf>
    <xf numFmtId="49" fontId="55" fillId="27" borderId="29" xfId="0" applyNumberFormat="1" applyFont="1" applyFill="1" applyBorder="1" applyAlignment="1" applyProtection="1">
      <alignment horizontal="left" vertical="center" wrapText="1"/>
      <protection locked="0"/>
    </xf>
    <xf numFmtId="3" fontId="55" fillId="27" borderId="29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10" xfId="0" applyFont="1" applyBorder="1" applyAlignment="1">
      <alignment horizontal="center" vertical="center" wrapText="1"/>
    </xf>
    <xf numFmtId="0" fontId="3" fillId="20" borderId="35" xfId="0" applyFont="1" applyFill="1" applyBorder="1" applyAlignment="1">
      <alignment horizontal="center" vertical="center" wrapText="1"/>
    </xf>
    <xf numFmtId="0" fontId="3" fillId="20" borderId="15" xfId="0" applyFont="1" applyFill="1" applyBorder="1" applyAlignment="1">
      <alignment horizontal="center" vertical="center" wrapText="1"/>
    </xf>
    <xf numFmtId="0" fontId="3" fillId="20" borderId="13" xfId="0" applyFont="1" applyFill="1" applyBorder="1" applyAlignment="1">
      <alignment horizontal="center" vertical="center" wrapText="1"/>
    </xf>
    <xf numFmtId="0" fontId="3" fillId="20" borderId="12" xfId="0" applyFont="1" applyFill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12" fillId="20" borderId="16" xfId="0" applyFont="1" applyFill="1" applyBorder="1" applyAlignment="1">
      <alignment horizontal="center" vertical="center" wrapText="1"/>
    </xf>
    <xf numFmtId="0" fontId="12" fillId="20" borderId="36" xfId="0" applyFont="1" applyFill="1" applyBorder="1" applyAlignment="1">
      <alignment horizontal="center" vertical="center" wrapText="1"/>
    </xf>
    <xf numFmtId="0" fontId="34" fillId="20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3" fillId="20" borderId="10" xfId="0" applyFont="1" applyFill="1" applyBorder="1" applyAlignment="1">
      <alignment horizontal="center" vertical="center"/>
    </xf>
    <xf numFmtId="0" fontId="3" fillId="20" borderId="10" xfId="0" applyFont="1" applyFill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12" fillId="20" borderId="10" xfId="0" applyFont="1" applyFill="1" applyBorder="1" applyAlignment="1">
      <alignment horizontal="center" vertical="center" wrapText="1"/>
    </xf>
    <xf numFmtId="0" fontId="12" fillId="20" borderId="12" xfId="0" applyFont="1" applyFill="1" applyBorder="1" applyAlignment="1">
      <alignment horizontal="center" vertical="center" wrapText="1"/>
    </xf>
    <xf numFmtId="0" fontId="12" fillId="20" borderId="15" xfId="0" applyFont="1" applyFill="1" applyBorder="1" applyAlignment="1">
      <alignment horizontal="center" vertical="center" wrapText="1"/>
    </xf>
    <xf numFmtId="0" fontId="12" fillId="20" borderId="13" xfId="0" applyFont="1" applyFill="1" applyBorder="1" applyAlignment="1">
      <alignment horizontal="center" vertical="center" wrapText="1"/>
    </xf>
    <xf numFmtId="0" fontId="12" fillId="20" borderId="35" xfId="0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2" fillId="20" borderId="10" xfId="0" applyFont="1" applyFill="1" applyBorder="1" applyAlignment="1">
      <alignment horizontal="center" vertical="center"/>
    </xf>
    <xf numFmtId="0" fontId="50" fillId="20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49" fontId="49" fillId="25" borderId="27" xfId="0" applyNumberFormat="1" applyFont="1" applyFill="1" applyBorder="1" applyAlignment="1" applyProtection="1">
      <alignment horizontal="center" vertical="center" wrapText="1"/>
      <protection locked="0"/>
    </xf>
    <xf numFmtId="49" fontId="49" fillId="25" borderId="24" xfId="0" applyNumberFormat="1" applyFont="1" applyFill="1" applyBorder="1" applyAlignment="1" applyProtection="1">
      <alignment horizontal="center" vertical="center" wrapText="1"/>
      <protection locked="0"/>
    </xf>
    <xf numFmtId="49" fontId="49" fillId="25" borderId="31" xfId="0" applyNumberFormat="1" applyFont="1" applyFill="1" applyBorder="1" applyAlignment="1" applyProtection="1">
      <alignment horizontal="center" vertical="center" wrapText="1"/>
      <protection locked="0"/>
    </xf>
    <xf numFmtId="49" fontId="49" fillId="25" borderId="38" xfId="0" applyNumberFormat="1" applyFont="1" applyFill="1" applyBorder="1" applyAlignment="1" applyProtection="1">
      <alignment horizontal="center" vertical="center" wrapText="1"/>
      <protection locked="0"/>
    </xf>
    <xf numFmtId="49" fontId="49" fillId="25" borderId="39" xfId="0" applyNumberFormat="1" applyFont="1" applyFill="1" applyBorder="1" applyAlignment="1" applyProtection="1">
      <alignment horizontal="center" vertical="center" wrapText="1"/>
      <protection locked="0"/>
    </xf>
    <xf numFmtId="49" fontId="49" fillId="25" borderId="29" xfId="0" applyNumberFormat="1" applyFont="1" applyFill="1" applyBorder="1" applyAlignment="1" applyProtection="1">
      <alignment horizontal="center" vertical="center" wrapText="1"/>
      <protection locked="0"/>
    </xf>
    <xf numFmtId="0" fontId="54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20" borderId="12" xfId="0" applyFont="1" applyFill="1" applyBorder="1" applyAlignment="1">
      <alignment horizontal="center" vertical="center" wrapText="1"/>
    </xf>
    <xf numFmtId="0" fontId="3" fillId="20" borderId="13" xfId="0" applyFont="1" applyFill="1" applyBorder="1" applyAlignment="1">
      <alignment horizontal="center" vertical="center" wrapText="1"/>
    </xf>
    <xf numFmtId="0" fontId="3" fillId="20" borderId="35" xfId="0" applyFont="1" applyFill="1" applyBorder="1" applyAlignment="1">
      <alignment horizontal="center" vertical="center" wrapText="1"/>
    </xf>
    <xf numFmtId="0" fontId="3" fillId="20" borderId="36" xfId="0" applyFont="1" applyFill="1" applyBorder="1" applyAlignment="1">
      <alignment horizontal="center" vertical="center" wrapText="1"/>
    </xf>
    <xf numFmtId="0" fontId="3" fillId="20" borderId="16" xfId="0" applyFont="1" applyFill="1" applyBorder="1" applyAlignment="1">
      <alignment horizontal="center" vertical="center" wrapText="1"/>
    </xf>
    <xf numFmtId="0" fontId="26" fillId="20" borderId="10" xfId="0" applyFont="1" applyFill="1" applyBorder="1" applyAlignment="1">
      <alignment horizontal="center" vertical="center" wrapText="1"/>
    </xf>
    <xf numFmtId="0" fontId="26" fillId="20" borderId="12" xfId="0" applyFont="1" applyFill="1" applyBorder="1" applyAlignment="1">
      <alignment horizontal="center" vertical="center" wrapText="1"/>
    </xf>
    <xf numFmtId="0" fontId="26" fillId="20" borderId="15" xfId="0" applyFont="1" applyFill="1" applyBorder="1" applyAlignment="1">
      <alignment horizontal="center" vertical="center" wrapText="1"/>
    </xf>
    <xf numFmtId="0" fontId="26" fillId="20" borderId="13" xfId="0" applyFont="1" applyFill="1" applyBorder="1" applyAlignment="1">
      <alignment horizontal="center" vertical="center" wrapText="1"/>
    </xf>
    <xf numFmtId="0" fontId="26" fillId="20" borderId="37" xfId="0" applyFont="1" applyFill="1" applyBorder="1" applyAlignment="1">
      <alignment horizontal="center" vertical="center" wrapText="1"/>
    </xf>
    <xf numFmtId="0" fontId="26" fillId="20" borderId="36" xfId="0" applyFont="1" applyFill="1" applyBorder="1" applyAlignment="1">
      <alignment horizontal="center" vertical="center" wrapText="1"/>
    </xf>
    <xf numFmtId="0" fontId="26" fillId="20" borderId="16" xfId="0" applyFont="1" applyFill="1" applyBorder="1" applyAlignment="1">
      <alignment horizontal="center" vertical="center" wrapText="1"/>
    </xf>
    <xf numFmtId="0" fontId="31" fillId="20" borderId="37" xfId="0" applyFont="1" applyFill="1" applyBorder="1" applyAlignment="1">
      <alignment horizontal="center" vertical="center"/>
    </xf>
    <xf numFmtId="0" fontId="31" fillId="20" borderId="36" xfId="0" applyFont="1" applyFill="1" applyBorder="1" applyAlignment="1">
      <alignment horizontal="center" vertical="center"/>
    </xf>
    <xf numFmtId="0" fontId="31" fillId="20" borderId="16" xfId="0" applyFont="1" applyFill="1" applyBorder="1" applyAlignment="1">
      <alignment horizontal="center" vertical="center"/>
    </xf>
    <xf numFmtId="0" fontId="0" fillId="0" borderId="0" xfId="0" applyNumberFormat="1" applyAlignment="1">
      <alignment horizontal="left" vertical="center" wrapText="1"/>
    </xf>
    <xf numFmtId="49" fontId="56" fillId="25" borderId="25" xfId="0" applyNumberFormat="1" applyFont="1" applyFill="1" applyBorder="1" applyAlignment="1" applyProtection="1">
      <alignment horizontal="center" vertical="center" wrapText="1"/>
      <protection locked="0"/>
    </xf>
    <xf numFmtId="0" fontId="50" fillId="20" borderId="12" xfId="0" applyFont="1" applyFill="1" applyBorder="1" applyAlignment="1">
      <alignment horizontal="center" vertical="center" wrapText="1"/>
    </xf>
    <xf numFmtId="0" fontId="50" fillId="20" borderId="15" xfId="0" applyFont="1" applyFill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8" fillId="0" borderId="0" xfId="0" applyFont="1" applyAlignment="1">
      <alignment horizontal="left" wrapText="1"/>
    </xf>
    <xf numFmtId="0" fontId="27" fillId="0" borderId="12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49" fontId="27" fillId="0" borderId="12" xfId="0" applyNumberFormat="1" applyFont="1" applyBorder="1" applyAlignment="1">
      <alignment horizontal="center" vertical="center"/>
    </xf>
    <xf numFmtId="49" fontId="27" fillId="0" borderId="15" xfId="0" applyNumberFormat="1" applyFont="1" applyBorder="1" applyAlignment="1">
      <alignment horizontal="center" vertical="center"/>
    </xf>
    <xf numFmtId="49" fontId="27" fillId="0" borderId="13" xfId="0" applyNumberFormat="1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0" fontId="27" fillId="0" borderId="0" xfId="0" applyFont="1" applyAlignment="1">
      <alignment horizontal="center" wrapText="1"/>
    </xf>
    <xf numFmtId="0" fontId="28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7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/>
    </xf>
    <xf numFmtId="0" fontId="17" fillId="0" borderId="37" xfId="0" applyFont="1" applyBorder="1" applyAlignment="1">
      <alignment horizontal="center" vertical="center" wrapText="1"/>
    </xf>
    <xf numFmtId="0" fontId="17" fillId="0" borderId="36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20" borderId="12" xfId="0" applyFont="1" applyFill="1" applyBorder="1" applyAlignment="1">
      <alignment horizontal="center" vertical="center" wrapText="1"/>
    </xf>
    <xf numFmtId="0" fontId="17" fillId="20" borderId="15" xfId="0" applyFont="1" applyFill="1" applyBorder="1" applyAlignment="1">
      <alignment horizontal="center" vertical="center" wrapText="1"/>
    </xf>
    <xf numFmtId="0" fontId="17" fillId="20" borderId="13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46" fillId="0" borderId="19" xfId="0" applyFont="1" applyBorder="1" applyAlignment="1">
      <alignment vertical="center" wrapText="1"/>
    </xf>
    <xf numFmtId="0" fontId="46" fillId="0" borderId="0" xfId="0" applyFont="1" applyBorder="1" applyAlignment="1">
      <alignment vertical="center" wrapText="1"/>
    </xf>
    <xf numFmtId="0" fontId="46" fillId="0" borderId="20" xfId="0" applyFont="1" applyBorder="1" applyAlignment="1">
      <alignment vertical="center" wrapText="1"/>
    </xf>
    <xf numFmtId="0" fontId="14" fillId="0" borderId="0" xfId="0" applyNumberFormat="1" applyFont="1" applyAlignment="1">
      <alignment horizontal="left" vertical="center" wrapText="1"/>
    </xf>
    <xf numFmtId="0" fontId="23" fillId="0" borderId="37" xfId="0" applyFont="1" applyBorder="1" applyAlignment="1">
      <alignment horizontal="center" vertical="center" wrapText="1"/>
    </xf>
    <xf numFmtId="0" fontId="23" fillId="0" borderId="36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46" fillId="0" borderId="40" xfId="0" applyFont="1" applyBorder="1" applyAlignment="1">
      <alignment vertical="center" wrapText="1"/>
    </xf>
    <xf numFmtId="0" fontId="46" fillId="0" borderId="41" xfId="0" applyFont="1" applyBorder="1" applyAlignment="1">
      <alignment vertical="center" wrapText="1"/>
    </xf>
    <xf numFmtId="0" fontId="46" fillId="0" borderId="21" xfId="0" applyFont="1" applyBorder="1" applyAlignment="1">
      <alignment vertical="center" wrapText="1"/>
    </xf>
    <xf numFmtId="0" fontId="46" fillId="0" borderId="42" xfId="0" applyFont="1" applyBorder="1" applyAlignment="1">
      <alignment vertical="center" wrapText="1"/>
    </xf>
    <xf numFmtId="0" fontId="46" fillId="0" borderId="43" xfId="0" applyFont="1" applyBorder="1" applyAlignment="1">
      <alignment vertical="center" wrapText="1"/>
    </xf>
    <xf numFmtId="0" fontId="46" fillId="0" borderId="22" xfId="0" applyFont="1" applyBorder="1" applyAlignment="1">
      <alignment vertical="center" wrapText="1"/>
    </xf>
    <xf numFmtId="0" fontId="17" fillId="20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7" fillId="20" borderId="10" xfId="0" applyFont="1" applyFill="1" applyBorder="1" applyAlignment="1">
      <alignment horizontal="center" vertical="center"/>
    </xf>
    <xf numFmtId="0" fontId="23" fillId="20" borderId="10" xfId="0" applyFont="1" applyFill="1" applyBorder="1" applyAlignment="1">
      <alignment horizontal="center" vertical="center" wrapText="1"/>
    </xf>
    <xf numFmtId="0" fontId="17" fillId="20" borderId="35" xfId="0" applyFont="1" applyFill="1" applyBorder="1" applyAlignment="1">
      <alignment horizontal="center" vertical="center" wrapText="1"/>
    </xf>
    <xf numFmtId="0" fontId="17" fillId="20" borderId="44" xfId="0" applyFont="1" applyFill="1" applyBorder="1" applyAlignment="1">
      <alignment horizontal="center" vertical="center" wrapText="1"/>
    </xf>
    <xf numFmtId="0" fontId="17" fillId="20" borderId="37" xfId="0" applyFont="1" applyFill="1" applyBorder="1" applyAlignment="1">
      <alignment horizontal="center" vertical="center" wrapText="1"/>
    </xf>
    <xf numFmtId="0" fontId="17" fillId="20" borderId="36" xfId="0" applyFont="1" applyFill="1" applyBorder="1" applyAlignment="1">
      <alignment horizontal="center" vertical="center" wrapText="1"/>
    </xf>
    <xf numFmtId="0" fontId="17" fillId="20" borderId="16" xfId="0" applyFont="1" applyFill="1" applyBorder="1" applyAlignment="1">
      <alignment horizontal="center" vertical="center" wrapText="1"/>
    </xf>
    <xf numFmtId="0" fontId="17" fillId="20" borderId="45" xfId="0" applyFont="1" applyFill="1" applyBorder="1" applyAlignment="1">
      <alignment horizontal="center" vertical="center" wrapText="1"/>
    </xf>
    <xf numFmtId="0" fontId="24" fillId="20" borderId="12" xfId="0" applyFont="1" applyFill="1" applyBorder="1" applyAlignment="1">
      <alignment horizontal="center" vertical="center" wrapText="1"/>
    </xf>
    <xf numFmtId="0" fontId="24" fillId="20" borderId="13" xfId="0" applyFont="1" applyFill="1" applyBorder="1" applyAlignment="1">
      <alignment horizontal="center" vertical="center" wrapText="1"/>
    </xf>
    <xf numFmtId="0" fontId="30" fillId="24" borderId="37" xfId="0" applyFont="1" applyFill="1" applyBorder="1" applyAlignment="1">
      <alignment horizontal="center" vertical="center"/>
    </xf>
    <xf numFmtId="0" fontId="30" fillId="24" borderId="36" xfId="0" applyFont="1" applyFill="1" applyBorder="1" applyAlignment="1">
      <alignment horizontal="center" vertical="center"/>
    </xf>
    <xf numFmtId="0" fontId="30" fillId="24" borderId="16" xfId="0" applyFont="1" applyFill="1" applyBorder="1" applyAlignment="1">
      <alignment horizontal="center" vertical="center"/>
    </xf>
    <xf numFmtId="0" fontId="38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/>
    </xf>
    <xf numFmtId="0" fontId="30" fillId="24" borderId="10" xfId="0" applyFont="1" applyFill="1" applyBorder="1" applyAlignment="1">
      <alignment horizontal="center" vertical="center"/>
    </xf>
    <xf numFmtId="0" fontId="42" fillId="0" borderId="10" xfId="0" applyFont="1" applyBorder="1" applyAlignment="1">
      <alignment vertical="top" wrapText="1"/>
    </xf>
    <xf numFmtId="0" fontId="41" fillId="0" borderId="10" xfId="0" applyFont="1" applyBorder="1" applyAlignment="1">
      <alignment vertical="top" wrapText="1"/>
    </xf>
    <xf numFmtId="0" fontId="4" fillId="0" borderId="37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16" xfId="0" applyFont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0"/>
  <sheetViews>
    <sheetView view="pageBreakPreview" zoomScaleSheetLayoutView="100" zoomScalePageLayoutView="0" workbookViewId="0" topLeftCell="A1">
      <selection activeCell="M16" sqref="M16"/>
    </sheetView>
  </sheetViews>
  <sheetFormatPr defaultColWidth="9.00390625" defaultRowHeight="12.75"/>
  <cols>
    <col min="1" max="1" width="6.875" style="0" customWidth="1"/>
    <col min="2" max="2" width="7.75390625" style="0" customWidth="1"/>
    <col min="3" max="3" width="5.00390625" style="0" customWidth="1"/>
    <col min="4" max="4" width="41.875" style="0" customWidth="1"/>
    <col min="5" max="5" width="13.00390625" style="0" customWidth="1"/>
    <col min="6" max="6" width="12.875" style="0" customWidth="1"/>
    <col min="7" max="7" width="11.25390625" style="0" customWidth="1"/>
  </cols>
  <sheetData>
    <row r="1" spans="5:7" ht="12.75">
      <c r="E1" s="302" t="s">
        <v>721</v>
      </c>
      <c r="F1" s="302"/>
      <c r="G1" s="302"/>
    </row>
    <row r="2" spans="5:7" ht="59.25" customHeight="1">
      <c r="E2" s="302"/>
      <c r="F2" s="302"/>
      <c r="G2" s="302"/>
    </row>
    <row r="4" spans="1:7" ht="18">
      <c r="A4" s="310" t="s">
        <v>718</v>
      </c>
      <c r="B4" s="310"/>
      <c r="C4" s="310"/>
      <c r="D4" s="310"/>
      <c r="E4" s="310"/>
      <c r="F4" s="310"/>
      <c r="G4" s="310"/>
    </row>
    <row r="5" spans="2:5" ht="18">
      <c r="B5" s="2"/>
      <c r="C5" s="2"/>
      <c r="D5" s="2"/>
      <c r="E5" s="2"/>
    </row>
    <row r="6" spans="1:7" s="21" customFormat="1" ht="25.5" customHeight="1">
      <c r="A6" s="311" t="s">
        <v>20</v>
      </c>
      <c r="B6" s="311" t="s">
        <v>21</v>
      </c>
      <c r="C6" s="311" t="s">
        <v>22</v>
      </c>
      <c r="D6" s="311" t="s">
        <v>23</v>
      </c>
      <c r="E6" s="313" t="s">
        <v>50</v>
      </c>
      <c r="F6" s="314" t="s">
        <v>102</v>
      </c>
      <c r="G6" s="315"/>
    </row>
    <row r="7" spans="1:7" s="21" customFormat="1" ht="25.5">
      <c r="A7" s="312"/>
      <c r="B7" s="312"/>
      <c r="C7" s="312"/>
      <c r="D7" s="312"/>
      <c r="E7" s="312"/>
      <c r="F7" s="20" t="s">
        <v>58</v>
      </c>
      <c r="G7" s="20" t="s">
        <v>59</v>
      </c>
    </row>
    <row r="8" spans="1:7" s="17" customFormat="1" ht="7.5" customHeight="1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</row>
    <row r="9" spans="1:7" ht="15">
      <c r="A9" s="210" t="s">
        <v>286</v>
      </c>
      <c r="B9" s="211"/>
      <c r="C9" s="210"/>
      <c r="D9" s="213" t="s">
        <v>331</v>
      </c>
      <c r="E9" s="216">
        <v>1000000</v>
      </c>
      <c r="F9" s="222">
        <v>0</v>
      </c>
      <c r="G9" s="222">
        <f>E9</f>
        <v>1000000</v>
      </c>
    </row>
    <row r="10" spans="1:7" ht="15">
      <c r="A10" s="207"/>
      <c r="B10" s="212" t="s">
        <v>287</v>
      </c>
      <c r="C10" s="209"/>
      <c r="D10" s="214" t="s">
        <v>332</v>
      </c>
      <c r="E10" s="218">
        <v>1000000</v>
      </c>
      <c r="F10" s="219">
        <v>0</v>
      </c>
      <c r="G10" s="219">
        <f>E10</f>
        <v>1000000</v>
      </c>
    </row>
    <row r="11" spans="1:7" ht="45">
      <c r="A11" s="207"/>
      <c r="B11" s="207"/>
      <c r="C11" s="208" t="s">
        <v>333</v>
      </c>
      <c r="D11" s="215" t="s">
        <v>334</v>
      </c>
      <c r="E11" s="220">
        <v>900000</v>
      </c>
      <c r="F11" s="221">
        <v>0</v>
      </c>
      <c r="G11" s="221">
        <f>E11</f>
        <v>900000</v>
      </c>
    </row>
    <row r="12" spans="1:7" ht="33.75">
      <c r="A12" s="207"/>
      <c r="B12" s="207"/>
      <c r="C12" s="208" t="s">
        <v>335</v>
      </c>
      <c r="D12" s="215" t="s">
        <v>336</v>
      </c>
      <c r="E12" s="220">
        <v>100000</v>
      </c>
      <c r="F12" s="221">
        <v>0</v>
      </c>
      <c r="G12" s="221">
        <f>E12</f>
        <v>100000</v>
      </c>
    </row>
    <row r="13" spans="1:7" ht="15">
      <c r="A13" s="210" t="s">
        <v>337</v>
      </c>
      <c r="B13" s="211"/>
      <c r="C13" s="210"/>
      <c r="D13" s="213" t="s">
        <v>338</v>
      </c>
      <c r="E13" s="216">
        <v>2234000</v>
      </c>
      <c r="F13" s="222">
        <f>F14</f>
        <v>250000</v>
      </c>
      <c r="G13" s="222">
        <f>G14</f>
        <v>1984000</v>
      </c>
    </row>
    <row r="14" spans="1:7" ht="15">
      <c r="A14" s="207"/>
      <c r="B14" s="212" t="s">
        <v>339</v>
      </c>
      <c r="C14" s="209"/>
      <c r="D14" s="214" t="s">
        <v>340</v>
      </c>
      <c r="E14" s="218">
        <v>2234000</v>
      </c>
      <c r="F14" s="219">
        <f>F15+F16</f>
        <v>250000</v>
      </c>
      <c r="G14" s="219">
        <f>G17+G18</f>
        <v>1984000</v>
      </c>
    </row>
    <row r="15" spans="1:7" ht="14.25">
      <c r="A15" s="207"/>
      <c r="B15" s="207"/>
      <c r="C15" s="208" t="s">
        <v>341</v>
      </c>
      <c r="D15" s="215" t="s">
        <v>342</v>
      </c>
      <c r="E15" s="220">
        <v>100000</v>
      </c>
      <c r="F15" s="221">
        <f aca="true" t="shared" si="0" ref="F15:F73">E15</f>
        <v>100000</v>
      </c>
      <c r="G15" s="221">
        <v>0</v>
      </c>
    </row>
    <row r="16" spans="1:7" ht="14.25">
      <c r="A16" s="207"/>
      <c r="B16" s="207"/>
      <c r="C16" s="208" t="s">
        <v>343</v>
      </c>
      <c r="D16" s="215" t="s">
        <v>344</v>
      </c>
      <c r="E16" s="220">
        <v>150000</v>
      </c>
      <c r="F16" s="221">
        <f t="shared" si="0"/>
        <v>150000</v>
      </c>
      <c r="G16" s="221">
        <v>0</v>
      </c>
    </row>
    <row r="17" spans="1:7" ht="45">
      <c r="A17" s="207"/>
      <c r="B17" s="207"/>
      <c r="C17" s="208" t="s">
        <v>333</v>
      </c>
      <c r="D17" s="215" t="s">
        <v>334</v>
      </c>
      <c r="E17" s="220">
        <v>1500000</v>
      </c>
      <c r="F17" s="221">
        <v>0</v>
      </c>
      <c r="G17" s="221">
        <f>E17</f>
        <v>1500000</v>
      </c>
    </row>
    <row r="18" spans="1:7" ht="33.75">
      <c r="A18" s="207"/>
      <c r="B18" s="207"/>
      <c r="C18" s="208" t="s">
        <v>345</v>
      </c>
      <c r="D18" s="215" t="s">
        <v>346</v>
      </c>
      <c r="E18" s="220">
        <v>484000</v>
      </c>
      <c r="F18" s="221">
        <v>0</v>
      </c>
      <c r="G18" s="221">
        <f>E18</f>
        <v>484000</v>
      </c>
    </row>
    <row r="19" spans="1:7" ht="15">
      <c r="A19" s="210" t="s">
        <v>347</v>
      </c>
      <c r="B19" s="211"/>
      <c r="C19" s="210"/>
      <c r="D19" s="213" t="s">
        <v>348</v>
      </c>
      <c r="E19" s="216">
        <v>1270000</v>
      </c>
      <c r="F19" s="222">
        <f>F20+F22</f>
        <v>470000</v>
      </c>
      <c r="G19" s="222">
        <f>G20+G22</f>
        <v>800000</v>
      </c>
    </row>
    <row r="20" spans="1:7" ht="15">
      <c r="A20" s="207"/>
      <c r="B20" s="212" t="s">
        <v>349</v>
      </c>
      <c r="C20" s="209"/>
      <c r="D20" s="214" t="s">
        <v>350</v>
      </c>
      <c r="E20" s="218">
        <v>250000</v>
      </c>
      <c r="F20" s="219">
        <f>F21</f>
        <v>250000</v>
      </c>
      <c r="G20" s="219">
        <v>0</v>
      </c>
    </row>
    <row r="21" spans="1:7" ht="45">
      <c r="A21" s="207"/>
      <c r="B21" s="207"/>
      <c r="C21" s="208" t="s">
        <v>351</v>
      </c>
      <c r="D21" s="215" t="s">
        <v>352</v>
      </c>
      <c r="E21" s="220">
        <v>250000</v>
      </c>
      <c r="F21" s="221">
        <f t="shared" si="0"/>
        <v>250000</v>
      </c>
      <c r="G21" s="221">
        <v>0</v>
      </c>
    </row>
    <row r="22" spans="1:7" ht="15">
      <c r="A22" s="207"/>
      <c r="B22" s="212" t="s">
        <v>353</v>
      </c>
      <c r="C22" s="209"/>
      <c r="D22" s="214" t="s">
        <v>354</v>
      </c>
      <c r="E22" s="218">
        <v>1020000</v>
      </c>
      <c r="F22" s="219">
        <f>F23+F24</f>
        <v>220000</v>
      </c>
      <c r="G22" s="219">
        <f>G25</f>
        <v>800000</v>
      </c>
    </row>
    <row r="23" spans="1:7" ht="22.5">
      <c r="A23" s="207"/>
      <c r="B23" s="207"/>
      <c r="C23" s="208" t="s">
        <v>355</v>
      </c>
      <c r="D23" s="215" t="s">
        <v>356</v>
      </c>
      <c r="E23" s="220">
        <v>120000</v>
      </c>
      <c r="F23" s="221">
        <f t="shared" si="0"/>
        <v>120000</v>
      </c>
      <c r="G23" s="221">
        <v>0</v>
      </c>
    </row>
    <row r="24" spans="1:7" ht="45">
      <c r="A24" s="207"/>
      <c r="B24" s="207"/>
      <c r="C24" s="208" t="s">
        <v>351</v>
      </c>
      <c r="D24" s="215" t="s">
        <v>352</v>
      </c>
      <c r="E24" s="220">
        <v>100000</v>
      </c>
      <c r="F24" s="221">
        <f t="shared" si="0"/>
        <v>100000</v>
      </c>
      <c r="G24" s="221">
        <v>0</v>
      </c>
    </row>
    <row r="25" spans="1:7" ht="22.5">
      <c r="A25" s="207"/>
      <c r="B25" s="207"/>
      <c r="C25" s="208" t="s">
        <v>357</v>
      </c>
      <c r="D25" s="215" t="s">
        <v>358</v>
      </c>
      <c r="E25" s="220">
        <v>800000</v>
      </c>
      <c r="F25" s="221">
        <v>0</v>
      </c>
      <c r="G25" s="221">
        <f>E25</f>
        <v>800000</v>
      </c>
    </row>
    <row r="26" spans="1:7" ht="15">
      <c r="A26" s="210" t="s">
        <v>359</v>
      </c>
      <c r="B26" s="211"/>
      <c r="C26" s="210"/>
      <c r="D26" s="213" t="s">
        <v>360</v>
      </c>
      <c r="E26" s="216">
        <v>320186</v>
      </c>
      <c r="F26" s="222">
        <v>0</v>
      </c>
      <c r="G26" s="222">
        <f>E26</f>
        <v>320186</v>
      </c>
    </row>
    <row r="27" spans="1:7" ht="15">
      <c r="A27" s="207"/>
      <c r="B27" s="212" t="s">
        <v>361</v>
      </c>
      <c r="C27" s="209"/>
      <c r="D27" s="214" t="s">
        <v>362</v>
      </c>
      <c r="E27" s="218">
        <v>320186</v>
      </c>
      <c r="F27" s="219">
        <v>0</v>
      </c>
      <c r="G27" s="219">
        <f>E27</f>
        <v>320186</v>
      </c>
    </row>
    <row r="28" spans="1:7" ht="45">
      <c r="A28" s="207"/>
      <c r="B28" s="207"/>
      <c r="C28" s="208" t="s">
        <v>333</v>
      </c>
      <c r="D28" s="215" t="s">
        <v>334</v>
      </c>
      <c r="E28" s="220">
        <v>320186</v>
      </c>
      <c r="F28" s="221">
        <v>0</v>
      </c>
      <c r="G28" s="221">
        <f>E28</f>
        <v>320186</v>
      </c>
    </row>
    <row r="29" spans="1:7" ht="15">
      <c r="A29" s="210" t="s">
        <v>363</v>
      </c>
      <c r="B29" s="211"/>
      <c r="C29" s="210"/>
      <c r="D29" s="213" t="s">
        <v>364</v>
      </c>
      <c r="E29" s="216">
        <v>223428</v>
      </c>
      <c r="F29" s="222">
        <f t="shared" si="0"/>
        <v>223428</v>
      </c>
      <c r="G29" s="222">
        <v>0</v>
      </c>
    </row>
    <row r="30" spans="1:7" ht="15">
      <c r="A30" s="303"/>
      <c r="B30" s="212" t="s">
        <v>365</v>
      </c>
      <c r="C30" s="209"/>
      <c r="D30" s="214" t="s">
        <v>366</v>
      </c>
      <c r="E30" s="218">
        <v>123428</v>
      </c>
      <c r="F30" s="219">
        <f t="shared" si="0"/>
        <v>123428</v>
      </c>
      <c r="G30" s="219">
        <v>0</v>
      </c>
    </row>
    <row r="31" spans="1:7" ht="45">
      <c r="A31" s="304"/>
      <c r="B31" s="243"/>
      <c r="C31" s="244" t="s">
        <v>367</v>
      </c>
      <c r="D31" s="245" t="s">
        <v>368</v>
      </c>
      <c r="E31" s="220">
        <v>123428</v>
      </c>
      <c r="F31" s="221">
        <f t="shared" si="0"/>
        <v>123428</v>
      </c>
      <c r="G31" s="221">
        <v>0</v>
      </c>
    </row>
    <row r="32" spans="1:7" ht="15">
      <c r="A32" s="304"/>
      <c r="B32" s="246" t="s">
        <v>369</v>
      </c>
      <c r="C32" s="247"/>
      <c r="D32" s="248" t="s">
        <v>362</v>
      </c>
      <c r="E32" s="249">
        <v>100000</v>
      </c>
      <c r="F32" s="250">
        <f t="shared" si="0"/>
        <v>100000</v>
      </c>
      <c r="G32" s="250">
        <v>0</v>
      </c>
    </row>
    <row r="33" spans="1:7" ht="14.25">
      <c r="A33" s="304"/>
      <c r="B33" s="207"/>
      <c r="C33" s="208" t="s">
        <v>341</v>
      </c>
      <c r="D33" s="215" t="s">
        <v>342</v>
      </c>
      <c r="E33" s="220">
        <v>40000</v>
      </c>
      <c r="F33" s="221">
        <f t="shared" si="0"/>
        <v>40000</v>
      </c>
      <c r="G33" s="221">
        <v>0</v>
      </c>
    </row>
    <row r="34" spans="1:7" ht="14.25">
      <c r="A34" s="305"/>
      <c r="B34" s="243"/>
      <c r="C34" s="244" t="s">
        <v>343</v>
      </c>
      <c r="D34" s="245" t="s">
        <v>344</v>
      </c>
      <c r="E34" s="220">
        <v>60000</v>
      </c>
      <c r="F34" s="221">
        <f t="shared" si="0"/>
        <v>60000</v>
      </c>
      <c r="G34" s="221">
        <v>0</v>
      </c>
    </row>
    <row r="35" spans="1:7" ht="38.25">
      <c r="A35" s="238" t="s">
        <v>370</v>
      </c>
      <c r="B35" s="239"/>
      <c r="C35" s="238"/>
      <c r="D35" s="240" t="s">
        <v>371</v>
      </c>
      <c r="E35" s="241">
        <v>3755</v>
      </c>
      <c r="F35" s="242">
        <f t="shared" si="0"/>
        <v>3755</v>
      </c>
      <c r="G35" s="242">
        <v>0</v>
      </c>
    </row>
    <row r="36" spans="1:7" ht="22.5">
      <c r="A36" s="207"/>
      <c r="B36" s="212" t="s">
        <v>372</v>
      </c>
      <c r="C36" s="209"/>
      <c r="D36" s="214" t="s">
        <v>373</v>
      </c>
      <c r="E36" s="218">
        <v>3755</v>
      </c>
      <c r="F36" s="219">
        <f t="shared" si="0"/>
        <v>3755</v>
      </c>
      <c r="G36" s="219">
        <v>0</v>
      </c>
    </row>
    <row r="37" spans="1:7" ht="45">
      <c r="A37" s="207"/>
      <c r="B37" s="207"/>
      <c r="C37" s="208" t="s">
        <v>367</v>
      </c>
      <c r="D37" s="215" t="s">
        <v>368</v>
      </c>
      <c r="E37" s="220">
        <v>3755</v>
      </c>
      <c r="F37" s="221">
        <f t="shared" si="0"/>
        <v>3755</v>
      </c>
      <c r="G37" s="221">
        <v>0</v>
      </c>
    </row>
    <row r="38" spans="1:7" ht="25.5">
      <c r="A38" s="210" t="s">
        <v>374</v>
      </c>
      <c r="B38" s="211"/>
      <c r="C38" s="210"/>
      <c r="D38" s="213" t="s">
        <v>375</v>
      </c>
      <c r="E38" s="216">
        <v>20000</v>
      </c>
      <c r="F38" s="222">
        <f t="shared" si="0"/>
        <v>20000</v>
      </c>
      <c r="G38" s="222">
        <v>0</v>
      </c>
    </row>
    <row r="39" spans="1:7" ht="15">
      <c r="A39" s="207"/>
      <c r="B39" s="212" t="s">
        <v>376</v>
      </c>
      <c r="C39" s="209"/>
      <c r="D39" s="214" t="s">
        <v>377</v>
      </c>
      <c r="E39" s="218">
        <v>20000</v>
      </c>
      <c r="F39" s="219">
        <f t="shared" si="0"/>
        <v>20000</v>
      </c>
      <c r="G39" s="219">
        <v>0</v>
      </c>
    </row>
    <row r="40" spans="1:7" ht="22.5">
      <c r="A40" s="207"/>
      <c r="B40" s="207"/>
      <c r="C40" s="208" t="s">
        <v>378</v>
      </c>
      <c r="D40" s="215" t="s">
        <v>379</v>
      </c>
      <c r="E40" s="220">
        <v>20000</v>
      </c>
      <c r="F40" s="221">
        <f t="shared" si="0"/>
        <v>20000</v>
      </c>
      <c r="G40" s="221">
        <v>0</v>
      </c>
    </row>
    <row r="41" spans="1:7" ht="51">
      <c r="A41" s="210" t="s">
        <v>380</v>
      </c>
      <c r="B41" s="211"/>
      <c r="C41" s="210"/>
      <c r="D41" s="213" t="s">
        <v>381</v>
      </c>
      <c r="E41" s="216">
        <v>22698253</v>
      </c>
      <c r="F41" s="222">
        <f t="shared" si="0"/>
        <v>22698253</v>
      </c>
      <c r="G41" s="222">
        <v>0</v>
      </c>
    </row>
    <row r="42" spans="1:7" ht="15">
      <c r="A42" s="303"/>
      <c r="B42" s="212" t="s">
        <v>382</v>
      </c>
      <c r="C42" s="209"/>
      <c r="D42" s="214" t="s">
        <v>383</v>
      </c>
      <c r="E42" s="218">
        <v>20000</v>
      </c>
      <c r="F42" s="219">
        <f t="shared" si="0"/>
        <v>20000</v>
      </c>
      <c r="G42" s="219">
        <v>0</v>
      </c>
    </row>
    <row r="43" spans="1:7" ht="22.5">
      <c r="A43" s="306"/>
      <c r="B43" s="207"/>
      <c r="C43" s="208" t="s">
        <v>384</v>
      </c>
      <c r="D43" s="215" t="s">
        <v>385</v>
      </c>
      <c r="E43" s="220">
        <v>20000</v>
      </c>
      <c r="F43" s="221">
        <f t="shared" si="0"/>
        <v>20000</v>
      </c>
      <c r="G43" s="221">
        <v>0</v>
      </c>
    </row>
    <row r="44" spans="1:7" ht="33.75">
      <c r="A44" s="306"/>
      <c r="B44" s="212" t="s">
        <v>386</v>
      </c>
      <c r="C44" s="209"/>
      <c r="D44" s="214" t="s">
        <v>387</v>
      </c>
      <c r="E44" s="218">
        <v>8942000</v>
      </c>
      <c r="F44" s="219">
        <f t="shared" si="0"/>
        <v>8942000</v>
      </c>
      <c r="G44" s="219">
        <v>0</v>
      </c>
    </row>
    <row r="45" spans="1:7" ht="14.25">
      <c r="A45" s="306"/>
      <c r="B45" s="207"/>
      <c r="C45" s="208" t="s">
        <v>388</v>
      </c>
      <c r="D45" s="215" t="s">
        <v>389</v>
      </c>
      <c r="E45" s="220">
        <v>8515000</v>
      </c>
      <c r="F45" s="221">
        <f t="shared" si="0"/>
        <v>8515000</v>
      </c>
      <c r="G45" s="221">
        <v>0</v>
      </c>
    </row>
    <row r="46" spans="1:7" ht="14.25">
      <c r="A46" s="306"/>
      <c r="B46" s="207"/>
      <c r="C46" s="208" t="s">
        <v>390</v>
      </c>
      <c r="D46" s="215" t="s">
        <v>391</v>
      </c>
      <c r="E46" s="220">
        <v>15000</v>
      </c>
      <c r="F46" s="221">
        <f t="shared" si="0"/>
        <v>15000</v>
      </c>
      <c r="G46" s="221">
        <v>0</v>
      </c>
    </row>
    <row r="47" spans="1:7" ht="14.25">
      <c r="A47" s="306"/>
      <c r="B47" s="207"/>
      <c r="C47" s="208" t="s">
        <v>392</v>
      </c>
      <c r="D47" s="215" t="s">
        <v>393</v>
      </c>
      <c r="E47" s="220">
        <v>70000</v>
      </c>
      <c r="F47" s="221">
        <f t="shared" si="0"/>
        <v>70000</v>
      </c>
      <c r="G47" s="221">
        <v>0</v>
      </c>
    </row>
    <row r="48" spans="1:7" ht="14.25">
      <c r="A48" s="306"/>
      <c r="B48" s="207"/>
      <c r="C48" s="208" t="s">
        <v>394</v>
      </c>
      <c r="D48" s="215" t="s">
        <v>395</v>
      </c>
      <c r="E48" s="220">
        <v>120000</v>
      </c>
      <c r="F48" s="221">
        <f t="shared" si="0"/>
        <v>120000</v>
      </c>
      <c r="G48" s="221">
        <v>0</v>
      </c>
    </row>
    <row r="49" spans="1:7" ht="14.25">
      <c r="A49" s="306"/>
      <c r="B49" s="207"/>
      <c r="C49" s="208" t="s">
        <v>396</v>
      </c>
      <c r="D49" s="215" t="s">
        <v>397</v>
      </c>
      <c r="E49" s="220">
        <v>150000</v>
      </c>
      <c r="F49" s="221">
        <f t="shared" si="0"/>
        <v>150000</v>
      </c>
      <c r="G49" s="221">
        <v>0</v>
      </c>
    </row>
    <row r="50" spans="1:7" ht="14.25">
      <c r="A50" s="306"/>
      <c r="B50" s="207"/>
      <c r="C50" s="208" t="s">
        <v>398</v>
      </c>
      <c r="D50" s="215" t="s">
        <v>399</v>
      </c>
      <c r="E50" s="220">
        <v>2000</v>
      </c>
      <c r="F50" s="221">
        <f t="shared" si="0"/>
        <v>2000</v>
      </c>
      <c r="G50" s="221">
        <v>0</v>
      </c>
    </row>
    <row r="51" spans="1:7" ht="14.25">
      <c r="A51" s="306"/>
      <c r="B51" s="207"/>
      <c r="C51" s="208" t="s">
        <v>400</v>
      </c>
      <c r="D51" s="215" t="s">
        <v>401</v>
      </c>
      <c r="E51" s="220">
        <v>50000</v>
      </c>
      <c r="F51" s="221">
        <f t="shared" si="0"/>
        <v>50000</v>
      </c>
      <c r="G51" s="221">
        <v>0</v>
      </c>
    </row>
    <row r="52" spans="1:7" ht="22.5">
      <c r="A52" s="306"/>
      <c r="B52" s="243"/>
      <c r="C52" s="244" t="s">
        <v>402</v>
      </c>
      <c r="D52" s="245" t="s">
        <v>403</v>
      </c>
      <c r="E52" s="220">
        <v>20000</v>
      </c>
      <c r="F52" s="221">
        <f t="shared" si="0"/>
        <v>20000</v>
      </c>
      <c r="G52" s="221">
        <v>0</v>
      </c>
    </row>
    <row r="53" spans="1:7" ht="45">
      <c r="A53" s="306"/>
      <c r="B53" s="246" t="s">
        <v>404</v>
      </c>
      <c r="C53" s="247"/>
      <c r="D53" s="248" t="s">
        <v>405</v>
      </c>
      <c r="E53" s="249">
        <v>3696000</v>
      </c>
      <c r="F53" s="250">
        <f t="shared" si="0"/>
        <v>3696000</v>
      </c>
      <c r="G53" s="250">
        <v>0</v>
      </c>
    </row>
    <row r="54" spans="1:7" ht="14.25">
      <c r="A54" s="306"/>
      <c r="B54" s="207"/>
      <c r="C54" s="208" t="s">
        <v>388</v>
      </c>
      <c r="D54" s="215" t="s">
        <v>389</v>
      </c>
      <c r="E54" s="220">
        <v>1900000</v>
      </c>
      <c r="F54" s="221">
        <f t="shared" si="0"/>
        <v>1900000</v>
      </c>
      <c r="G54" s="221">
        <v>0</v>
      </c>
    </row>
    <row r="55" spans="1:7" ht="14.25">
      <c r="A55" s="306"/>
      <c r="B55" s="207"/>
      <c r="C55" s="208" t="s">
        <v>390</v>
      </c>
      <c r="D55" s="215" t="s">
        <v>391</v>
      </c>
      <c r="E55" s="220">
        <v>800000</v>
      </c>
      <c r="F55" s="221">
        <f t="shared" si="0"/>
        <v>800000</v>
      </c>
      <c r="G55" s="221">
        <v>0</v>
      </c>
    </row>
    <row r="56" spans="1:7" ht="14.25">
      <c r="A56" s="306"/>
      <c r="B56" s="207"/>
      <c r="C56" s="208" t="s">
        <v>392</v>
      </c>
      <c r="D56" s="215" t="s">
        <v>393</v>
      </c>
      <c r="E56" s="220">
        <v>20000</v>
      </c>
      <c r="F56" s="221">
        <f t="shared" si="0"/>
        <v>20000</v>
      </c>
      <c r="G56" s="221">
        <v>0</v>
      </c>
    </row>
    <row r="57" spans="1:7" ht="14.25">
      <c r="A57" s="306"/>
      <c r="B57" s="207"/>
      <c r="C57" s="208" t="s">
        <v>394</v>
      </c>
      <c r="D57" s="215" t="s">
        <v>395</v>
      </c>
      <c r="E57" s="220">
        <v>500000</v>
      </c>
      <c r="F57" s="221">
        <f t="shared" si="0"/>
        <v>500000</v>
      </c>
      <c r="G57" s="221">
        <v>0</v>
      </c>
    </row>
    <row r="58" spans="1:7" ht="14.25">
      <c r="A58" s="306"/>
      <c r="B58" s="207"/>
      <c r="C58" s="208" t="s">
        <v>406</v>
      </c>
      <c r="D58" s="215" t="s">
        <v>407</v>
      </c>
      <c r="E58" s="220">
        <v>80000</v>
      </c>
      <c r="F58" s="221">
        <f t="shared" si="0"/>
        <v>80000</v>
      </c>
      <c r="G58" s="221">
        <v>0</v>
      </c>
    </row>
    <row r="59" spans="1:7" ht="14.25">
      <c r="A59" s="306"/>
      <c r="B59" s="207"/>
      <c r="C59" s="208" t="s">
        <v>408</v>
      </c>
      <c r="D59" s="215" t="s">
        <v>409</v>
      </c>
      <c r="E59" s="220">
        <v>6000</v>
      </c>
      <c r="F59" s="221">
        <f t="shared" si="0"/>
        <v>6000</v>
      </c>
      <c r="G59" s="221">
        <v>0</v>
      </c>
    </row>
    <row r="60" spans="1:7" ht="14.25">
      <c r="A60" s="306"/>
      <c r="B60" s="207"/>
      <c r="C60" s="208" t="s">
        <v>400</v>
      </c>
      <c r="D60" s="215" t="s">
        <v>401</v>
      </c>
      <c r="E60" s="220">
        <v>350000</v>
      </c>
      <c r="F60" s="221">
        <f t="shared" si="0"/>
        <v>350000</v>
      </c>
      <c r="G60" s="221">
        <v>0</v>
      </c>
    </row>
    <row r="61" spans="1:7" ht="22.5">
      <c r="A61" s="306"/>
      <c r="B61" s="207"/>
      <c r="C61" s="208" t="s">
        <v>402</v>
      </c>
      <c r="D61" s="215" t="s">
        <v>403</v>
      </c>
      <c r="E61" s="220">
        <v>40000</v>
      </c>
      <c r="F61" s="221">
        <f t="shared" si="0"/>
        <v>40000</v>
      </c>
      <c r="G61" s="221">
        <v>0</v>
      </c>
    </row>
    <row r="62" spans="1:7" ht="22.5">
      <c r="A62" s="306"/>
      <c r="B62" s="212" t="s">
        <v>410</v>
      </c>
      <c r="C62" s="209"/>
      <c r="D62" s="214" t="s">
        <v>411</v>
      </c>
      <c r="E62" s="218">
        <v>1330000</v>
      </c>
      <c r="F62" s="219">
        <f t="shared" si="0"/>
        <v>1330000</v>
      </c>
      <c r="G62" s="219">
        <v>0</v>
      </c>
    </row>
    <row r="63" spans="1:7" ht="14.25">
      <c r="A63" s="306"/>
      <c r="B63" s="207"/>
      <c r="C63" s="208" t="s">
        <v>412</v>
      </c>
      <c r="D63" s="215" t="s">
        <v>413</v>
      </c>
      <c r="E63" s="220">
        <v>250000</v>
      </c>
      <c r="F63" s="221">
        <f t="shared" si="0"/>
        <v>250000</v>
      </c>
      <c r="G63" s="221">
        <v>0</v>
      </c>
    </row>
    <row r="64" spans="1:7" ht="14.25">
      <c r="A64" s="306"/>
      <c r="B64" s="207"/>
      <c r="C64" s="208" t="s">
        <v>414</v>
      </c>
      <c r="D64" s="215" t="s">
        <v>415</v>
      </c>
      <c r="E64" s="220">
        <v>800000</v>
      </c>
      <c r="F64" s="221">
        <f t="shared" si="0"/>
        <v>800000</v>
      </c>
      <c r="G64" s="221">
        <v>0</v>
      </c>
    </row>
    <row r="65" spans="1:7" ht="14.25">
      <c r="A65" s="306"/>
      <c r="B65" s="207"/>
      <c r="C65" s="208" t="s">
        <v>416</v>
      </c>
      <c r="D65" s="215" t="s">
        <v>417</v>
      </c>
      <c r="E65" s="220">
        <v>280000</v>
      </c>
      <c r="F65" s="221">
        <f t="shared" si="0"/>
        <v>280000</v>
      </c>
      <c r="G65" s="221">
        <v>0</v>
      </c>
    </row>
    <row r="66" spans="1:7" ht="22.5">
      <c r="A66" s="306"/>
      <c r="B66" s="212" t="s">
        <v>418</v>
      </c>
      <c r="C66" s="209"/>
      <c r="D66" s="214" t="s">
        <v>419</v>
      </c>
      <c r="E66" s="218">
        <v>8710253</v>
      </c>
      <c r="F66" s="219">
        <f t="shared" si="0"/>
        <v>8710253</v>
      </c>
      <c r="G66" s="219">
        <v>0</v>
      </c>
    </row>
    <row r="67" spans="1:7" ht="14.25">
      <c r="A67" s="306"/>
      <c r="B67" s="207"/>
      <c r="C67" s="208" t="s">
        <v>420</v>
      </c>
      <c r="D67" s="215" t="s">
        <v>421</v>
      </c>
      <c r="E67" s="220">
        <v>8310253</v>
      </c>
      <c r="F67" s="221">
        <f t="shared" si="0"/>
        <v>8310253</v>
      </c>
      <c r="G67" s="221">
        <v>0</v>
      </c>
    </row>
    <row r="68" spans="1:7" ht="14.25">
      <c r="A68" s="307"/>
      <c r="B68" s="243"/>
      <c r="C68" s="244" t="s">
        <v>422</v>
      </c>
      <c r="D68" s="245" t="s">
        <v>423</v>
      </c>
      <c r="E68" s="220">
        <v>400000</v>
      </c>
      <c r="F68" s="221">
        <f t="shared" si="0"/>
        <v>400000</v>
      </c>
      <c r="G68" s="221">
        <v>0</v>
      </c>
    </row>
    <row r="69" spans="1:7" ht="15">
      <c r="A69" s="238" t="s">
        <v>424</v>
      </c>
      <c r="B69" s="239"/>
      <c r="C69" s="238"/>
      <c r="D69" s="240" t="s">
        <v>425</v>
      </c>
      <c r="E69" s="241">
        <v>14343362</v>
      </c>
      <c r="F69" s="242">
        <f t="shared" si="0"/>
        <v>14343362</v>
      </c>
      <c r="G69" s="242">
        <v>0</v>
      </c>
    </row>
    <row r="70" spans="1:7" ht="22.5">
      <c r="A70" s="303"/>
      <c r="B70" s="212" t="s">
        <v>426</v>
      </c>
      <c r="C70" s="209"/>
      <c r="D70" s="214" t="s">
        <v>427</v>
      </c>
      <c r="E70" s="218">
        <v>13093664</v>
      </c>
      <c r="F70" s="219">
        <f t="shared" si="0"/>
        <v>13093664</v>
      </c>
      <c r="G70" s="219">
        <v>0</v>
      </c>
    </row>
    <row r="71" spans="1:7" ht="14.25">
      <c r="A71" s="306"/>
      <c r="B71" s="243"/>
      <c r="C71" s="244" t="s">
        <v>428</v>
      </c>
      <c r="D71" s="245" t="s">
        <v>429</v>
      </c>
      <c r="E71" s="220">
        <v>13093664</v>
      </c>
      <c r="F71" s="221">
        <f t="shared" si="0"/>
        <v>13093664</v>
      </c>
      <c r="G71" s="221">
        <v>0</v>
      </c>
    </row>
    <row r="72" spans="1:7" ht="15">
      <c r="A72" s="306"/>
      <c r="B72" s="246" t="s">
        <v>430</v>
      </c>
      <c r="C72" s="247"/>
      <c r="D72" s="248" t="s">
        <v>431</v>
      </c>
      <c r="E72" s="249">
        <v>713380</v>
      </c>
      <c r="F72" s="250">
        <f t="shared" si="0"/>
        <v>713380</v>
      </c>
      <c r="G72" s="250">
        <v>0</v>
      </c>
    </row>
    <row r="73" spans="1:7" ht="14.25">
      <c r="A73" s="307"/>
      <c r="B73" s="244"/>
      <c r="C73" s="208" t="s">
        <v>428</v>
      </c>
      <c r="D73" s="215" t="s">
        <v>429</v>
      </c>
      <c r="E73" s="220">
        <v>713380</v>
      </c>
      <c r="F73" s="221">
        <f t="shared" si="0"/>
        <v>713380</v>
      </c>
      <c r="G73" s="221">
        <v>0</v>
      </c>
    </row>
    <row r="74" spans="1:7" ht="15">
      <c r="A74" s="306"/>
      <c r="B74" s="246" t="s">
        <v>432</v>
      </c>
      <c r="C74" s="209"/>
      <c r="D74" s="214" t="s">
        <v>433</v>
      </c>
      <c r="E74" s="218">
        <v>25000</v>
      </c>
      <c r="F74" s="219">
        <f aca="true" t="shared" si="1" ref="F74:F113">E74</f>
        <v>25000</v>
      </c>
      <c r="G74" s="219">
        <v>0</v>
      </c>
    </row>
    <row r="75" spans="1:7" ht="14.25">
      <c r="A75" s="306"/>
      <c r="B75" s="207"/>
      <c r="C75" s="208" t="s">
        <v>434</v>
      </c>
      <c r="D75" s="215" t="s">
        <v>435</v>
      </c>
      <c r="E75" s="220">
        <v>25000</v>
      </c>
      <c r="F75" s="221">
        <f t="shared" si="1"/>
        <v>25000</v>
      </c>
      <c r="G75" s="221">
        <v>0</v>
      </c>
    </row>
    <row r="76" spans="1:7" ht="15">
      <c r="A76" s="306"/>
      <c r="B76" s="212" t="s">
        <v>436</v>
      </c>
      <c r="C76" s="209"/>
      <c r="D76" s="214" t="s">
        <v>437</v>
      </c>
      <c r="E76" s="218">
        <v>511318</v>
      </c>
      <c r="F76" s="219">
        <f t="shared" si="1"/>
        <v>511318</v>
      </c>
      <c r="G76" s="219">
        <v>0</v>
      </c>
    </row>
    <row r="77" spans="1:7" ht="14.25">
      <c r="A77" s="308"/>
      <c r="B77" s="207"/>
      <c r="C77" s="208" t="s">
        <v>428</v>
      </c>
      <c r="D77" s="215" t="s">
        <v>429</v>
      </c>
      <c r="E77" s="220">
        <v>511318</v>
      </c>
      <c r="F77" s="221">
        <f t="shared" si="1"/>
        <v>511318</v>
      </c>
      <c r="G77" s="221">
        <v>0</v>
      </c>
    </row>
    <row r="78" spans="1:7" ht="15">
      <c r="A78" s="210" t="s">
        <v>438</v>
      </c>
      <c r="B78" s="211"/>
      <c r="C78" s="210"/>
      <c r="D78" s="213" t="s">
        <v>439</v>
      </c>
      <c r="E78" s="216">
        <v>1168318</v>
      </c>
      <c r="F78" s="222">
        <f t="shared" si="1"/>
        <v>1168318</v>
      </c>
      <c r="G78" s="222">
        <v>0</v>
      </c>
    </row>
    <row r="79" spans="1:7" ht="15">
      <c r="A79" s="207"/>
      <c r="B79" s="212" t="s">
        <v>440</v>
      </c>
      <c r="C79" s="209"/>
      <c r="D79" s="214" t="s">
        <v>441</v>
      </c>
      <c r="E79" s="218">
        <v>120178</v>
      </c>
      <c r="F79" s="219">
        <f t="shared" si="1"/>
        <v>120178</v>
      </c>
      <c r="G79" s="219">
        <v>0</v>
      </c>
    </row>
    <row r="80" spans="1:7" ht="45">
      <c r="A80" s="207"/>
      <c r="B80" s="207"/>
      <c r="C80" s="208" t="s">
        <v>351</v>
      </c>
      <c r="D80" s="215" t="s">
        <v>352</v>
      </c>
      <c r="E80" s="220">
        <v>34678</v>
      </c>
      <c r="F80" s="221">
        <f t="shared" si="1"/>
        <v>34678</v>
      </c>
      <c r="G80" s="221">
        <v>0</v>
      </c>
    </row>
    <row r="81" spans="1:7" ht="14.25">
      <c r="A81" s="207"/>
      <c r="B81" s="207"/>
      <c r="C81" s="208" t="s">
        <v>442</v>
      </c>
      <c r="D81" s="215" t="s">
        <v>443</v>
      </c>
      <c r="E81" s="220">
        <v>85500</v>
      </c>
      <c r="F81" s="221">
        <f t="shared" si="1"/>
        <v>85500</v>
      </c>
      <c r="G81" s="221">
        <v>0</v>
      </c>
    </row>
    <row r="82" spans="1:7" ht="15">
      <c r="A82" s="207"/>
      <c r="B82" s="212" t="s">
        <v>444</v>
      </c>
      <c r="C82" s="209"/>
      <c r="D82" s="214" t="s">
        <v>445</v>
      </c>
      <c r="E82" s="218">
        <v>616700</v>
      </c>
      <c r="F82" s="219">
        <f t="shared" si="1"/>
        <v>616700</v>
      </c>
      <c r="G82" s="219">
        <v>0</v>
      </c>
    </row>
    <row r="83" spans="1:7" ht="14.25">
      <c r="A83" s="207"/>
      <c r="B83" s="207"/>
      <c r="C83" s="208" t="s">
        <v>442</v>
      </c>
      <c r="D83" s="215" t="s">
        <v>443</v>
      </c>
      <c r="E83" s="220">
        <v>616700</v>
      </c>
      <c r="F83" s="221">
        <f t="shared" si="1"/>
        <v>616700</v>
      </c>
      <c r="G83" s="221">
        <v>0</v>
      </c>
    </row>
    <row r="84" spans="1:7" ht="15">
      <c r="A84" s="207"/>
      <c r="B84" s="212" t="s">
        <v>446</v>
      </c>
      <c r="C84" s="209"/>
      <c r="D84" s="214" t="s">
        <v>447</v>
      </c>
      <c r="E84" s="218">
        <v>79000</v>
      </c>
      <c r="F84" s="219">
        <f t="shared" si="1"/>
        <v>79000</v>
      </c>
      <c r="G84" s="219">
        <v>0</v>
      </c>
    </row>
    <row r="85" spans="1:7" ht="14.25">
      <c r="A85" s="207"/>
      <c r="B85" s="207"/>
      <c r="C85" s="208" t="s">
        <v>343</v>
      </c>
      <c r="D85" s="215" t="s">
        <v>344</v>
      </c>
      <c r="E85" s="220">
        <v>79000</v>
      </c>
      <c r="F85" s="221">
        <f t="shared" si="1"/>
        <v>79000</v>
      </c>
      <c r="G85" s="221">
        <v>0</v>
      </c>
    </row>
    <row r="86" spans="1:7" ht="15">
      <c r="A86" s="207"/>
      <c r="B86" s="212" t="s">
        <v>448</v>
      </c>
      <c r="C86" s="209"/>
      <c r="D86" s="214" t="s">
        <v>449</v>
      </c>
      <c r="E86" s="218">
        <v>352440</v>
      </c>
      <c r="F86" s="219">
        <f t="shared" si="1"/>
        <v>352440</v>
      </c>
      <c r="G86" s="219">
        <v>0</v>
      </c>
    </row>
    <row r="87" spans="1:7" ht="14.25">
      <c r="A87" s="207"/>
      <c r="B87" s="207"/>
      <c r="C87" s="208" t="s">
        <v>442</v>
      </c>
      <c r="D87" s="215" t="s">
        <v>443</v>
      </c>
      <c r="E87" s="220">
        <v>352440</v>
      </c>
      <c r="F87" s="221">
        <f t="shared" si="1"/>
        <v>352440</v>
      </c>
      <c r="G87" s="221">
        <v>0</v>
      </c>
    </row>
    <row r="88" spans="1:7" ht="15">
      <c r="A88" s="210" t="s">
        <v>450</v>
      </c>
      <c r="B88" s="211"/>
      <c r="C88" s="210"/>
      <c r="D88" s="213" t="s">
        <v>451</v>
      </c>
      <c r="E88" s="216">
        <v>8207774</v>
      </c>
      <c r="F88" s="222">
        <f t="shared" si="1"/>
        <v>8207774</v>
      </c>
      <c r="G88" s="222">
        <v>0</v>
      </c>
    </row>
    <row r="89" spans="1:7" ht="33.75">
      <c r="A89" s="303"/>
      <c r="B89" s="212" t="s">
        <v>452</v>
      </c>
      <c r="C89" s="209"/>
      <c r="D89" s="214" t="s">
        <v>453</v>
      </c>
      <c r="E89" s="218">
        <v>7459336</v>
      </c>
      <c r="F89" s="219">
        <f t="shared" si="1"/>
        <v>7459336</v>
      </c>
      <c r="G89" s="219">
        <v>0</v>
      </c>
    </row>
    <row r="90" spans="1:7" ht="45">
      <c r="A90" s="306"/>
      <c r="B90" s="207"/>
      <c r="C90" s="208" t="s">
        <v>367</v>
      </c>
      <c r="D90" s="215" t="s">
        <v>368</v>
      </c>
      <c r="E90" s="220">
        <v>7459336</v>
      </c>
      <c r="F90" s="221">
        <f t="shared" si="1"/>
        <v>7459336</v>
      </c>
      <c r="G90" s="221">
        <v>0</v>
      </c>
    </row>
    <row r="91" spans="1:7" ht="56.25">
      <c r="A91" s="306"/>
      <c r="B91" s="212" t="s">
        <v>454</v>
      </c>
      <c r="C91" s="209"/>
      <c r="D91" s="214" t="s">
        <v>455</v>
      </c>
      <c r="E91" s="218">
        <v>40015</v>
      </c>
      <c r="F91" s="219">
        <f t="shared" si="1"/>
        <v>40015</v>
      </c>
      <c r="G91" s="219">
        <v>0</v>
      </c>
    </row>
    <row r="92" spans="1:7" ht="45">
      <c r="A92" s="306"/>
      <c r="B92" s="207"/>
      <c r="C92" s="208" t="s">
        <v>367</v>
      </c>
      <c r="D92" s="215" t="s">
        <v>368</v>
      </c>
      <c r="E92" s="220">
        <v>12299</v>
      </c>
      <c r="F92" s="221">
        <f t="shared" si="1"/>
        <v>12299</v>
      </c>
      <c r="G92" s="221">
        <v>0</v>
      </c>
    </row>
    <row r="93" spans="1:7" ht="33.75">
      <c r="A93" s="306"/>
      <c r="B93" s="207"/>
      <c r="C93" s="208" t="s">
        <v>456</v>
      </c>
      <c r="D93" s="215" t="s">
        <v>457</v>
      </c>
      <c r="E93" s="220">
        <v>27716</v>
      </c>
      <c r="F93" s="221">
        <f t="shared" si="1"/>
        <v>27716</v>
      </c>
      <c r="G93" s="221">
        <v>0</v>
      </c>
    </row>
    <row r="94" spans="1:7" ht="22.5">
      <c r="A94" s="306"/>
      <c r="B94" s="212" t="s">
        <v>458</v>
      </c>
      <c r="C94" s="209"/>
      <c r="D94" s="214" t="s">
        <v>459</v>
      </c>
      <c r="E94" s="218">
        <v>58605</v>
      </c>
      <c r="F94" s="219">
        <f t="shared" si="1"/>
        <v>58605</v>
      </c>
      <c r="G94" s="219">
        <v>0</v>
      </c>
    </row>
    <row r="95" spans="1:7" ht="33.75">
      <c r="A95" s="306"/>
      <c r="B95" s="207"/>
      <c r="C95" s="208" t="s">
        <v>456</v>
      </c>
      <c r="D95" s="215" t="s">
        <v>457</v>
      </c>
      <c r="E95" s="220">
        <v>58605</v>
      </c>
      <c r="F95" s="221">
        <f t="shared" si="1"/>
        <v>58605</v>
      </c>
      <c r="G95" s="221">
        <v>0</v>
      </c>
    </row>
    <row r="96" spans="1:7" ht="15">
      <c r="A96" s="306"/>
      <c r="B96" s="212" t="s">
        <v>460</v>
      </c>
      <c r="C96" s="209"/>
      <c r="D96" s="214" t="s">
        <v>461</v>
      </c>
      <c r="E96" s="218">
        <v>289555</v>
      </c>
      <c r="F96" s="219">
        <f t="shared" si="1"/>
        <v>289555</v>
      </c>
      <c r="G96" s="219">
        <v>0</v>
      </c>
    </row>
    <row r="97" spans="1:7" ht="33.75">
      <c r="A97" s="306"/>
      <c r="B97" s="207"/>
      <c r="C97" s="208" t="s">
        <v>456</v>
      </c>
      <c r="D97" s="215" t="s">
        <v>457</v>
      </c>
      <c r="E97" s="220">
        <v>289555</v>
      </c>
      <c r="F97" s="221">
        <f t="shared" si="1"/>
        <v>289555</v>
      </c>
      <c r="G97" s="221">
        <v>0</v>
      </c>
    </row>
    <row r="98" spans="1:7" ht="15">
      <c r="A98" s="306"/>
      <c r="B98" s="212" t="s">
        <v>462</v>
      </c>
      <c r="C98" s="209"/>
      <c r="D98" s="214" t="s">
        <v>463</v>
      </c>
      <c r="E98" s="218">
        <v>145859</v>
      </c>
      <c r="F98" s="219">
        <f t="shared" si="1"/>
        <v>145859</v>
      </c>
      <c r="G98" s="219">
        <v>0</v>
      </c>
    </row>
    <row r="99" spans="1:7" ht="33.75">
      <c r="A99" s="306"/>
      <c r="B99" s="207"/>
      <c r="C99" s="208" t="s">
        <v>456</v>
      </c>
      <c r="D99" s="215" t="s">
        <v>457</v>
      </c>
      <c r="E99" s="220">
        <v>145859</v>
      </c>
      <c r="F99" s="221">
        <f t="shared" si="1"/>
        <v>145859</v>
      </c>
      <c r="G99" s="221">
        <v>0</v>
      </c>
    </row>
    <row r="100" spans="1:7" ht="15">
      <c r="A100" s="306"/>
      <c r="B100" s="212" t="s">
        <v>464</v>
      </c>
      <c r="C100" s="209"/>
      <c r="D100" s="214" t="s">
        <v>465</v>
      </c>
      <c r="E100" s="218">
        <v>114600</v>
      </c>
      <c r="F100" s="219">
        <f t="shared" si="1"/>
        <v>114600</v>
      </c>
      <c r="G100" s="219">
        <v>0</v>
      </c>
    </row>
    <row r="101" spans="1:7" ht="20.25" customHeight="1">
      <c r="A101" s="306"/>
      <c r="B101" s="243"/>
      <c r="C101" s="244" t="s">
        <v>442</v>
      </c>
      <c r="D101" s="245" t="s">
        <v>443</v>
      </c>
      <c r="E101" s="220">
        <v>75000</v>
      </c>
      <c r="F101" s="221">
        <f t="shared" si="1"/>
        <v>75000</v>
      </c>
      <c r="G101" s="221">
        <v>0</v>
      </c>
    </row>
    <row r="102" spans="1:7" ht="51" customHeight="1">
      <c r="A102" s="306"/>
      <c r="B102" s="243"/>
      <c r="C102" s="243" t="s">
        <v>367</v>
      </c>
      <c r="D102" s="255" t="s">
        <v>368</v>
      </c>
      <c r="E102" s="256">
        <v>39600</v>
      </c>
      <c r="F102" s="257">
        <f t="shared" si="1"/>
        <v>39600</v>
      </c>
      <c r="G102" s="257">
        <v>0</v>
      </c>
    </row>
    <row r="103" spans="1:7" ht="15">
      <c r="A103" s="306"/>
      <c r="B103" s="246" t="s">
        <v>466</v>
      </c>
      <c r="C103" s="247"/>
      <c r="D103" s="248" t="s">
        <v>362</v>
      </c>
      <c r="E103" s="249">
        <v>99804</v>
      </c>
      <c r="F103" s="250">
        <f t="shared" si="1"/>
        <v>99804</v>
      </c>
      <c r="G103" s="250">
        <v>0</v>
      </c>
    </row>
    <row r="104" spans="1:7" ht="33.75">
      <c r="A104" s="308"/>
      <c r="B104" s="244"/>
      <c r="C104" s="208" t="s">
        <v>456</v>
      </c>
      <c r="D104" s="215" t="s">
        <v>457</v>
      </c>
      <c r="E104" s="220">
        <v>99804</v>
      </c>
      <c r="F104" s="221">
        <f t="shared" si="1"/>
        <v>99804</v>
      </c>
      <c r="G104" s="221">
        <v>0</v>
      </c>
    </row>
    <row r="105" spans="1:7" ht="25.5">
      <c r="A105" s="210" t="s">
        <v>467</v>
      </c>
      <c r="B105" s="239"/>
      <c r="C105" s="210"/>
      <c r="D105" s="213" t="s">
        <v>468</v>
      </c>
      <c r="E105" s="216">
        <v>92450</v>
      </c>
      <c r="F105" s="217">
        <f t="shared" si="1"/>
        <v>92450</v>
      </c>
      <c r="G105" s="217">
        <v>0</v>
      </c>
    </row>
    <row r="106" spans="1:7" ht="15">
      <c r="A106" s="207"/>
      <c r="B106" s="212" t="s">
        <v>469</v>
      </c>
      <c r="C106" s="209"/>
      <c r="D106" s="214" t="s">
        <v>362</v>
      </c>
      <c r="E106" s="218">
        <v>92450</v>
      </c>
      <c r="F106" s="219">
        <f t="shared" si="1"/>
        <v>92450</v>
      </c>
      <c r="G106" s="219">
        <v>0</v>
      </c>
    </row>
    <row r="107" spans="1:7" ht="45">
      <c r="A107" s="207"/>
      <c r="B107" s="207"/>
      <c r="C107" s="208" t="s">
        <v>470</v>
      </c>
      <c r="D107" s="215" t="s">
        <v>471</v>
      </c>
      <c r="E107" s="220">
        <v>78582</v>
      </c>
      <c r="F107" s="221">
        <f t="shared" si="1"/>
        <v>78582</v>
      </c>
      <c r="G107" s="221">
        <v>0</v>
      </c>
    </row>
    <row r="108" spans="1:7" ht="45">
      <c r="A108" s="207"/>
      <c r="B108" s="207"/>
      <c r="C108" s="208" t="s">
        <v>472</v>
      </c>
      <c r="D108" s="215" t="s">
        <v>471</v>
      </c>
      <c r="E108" s="220">
        <v>13868</v>
      </c>
      <c r="F108" s="221">
        <f t="shared" si="1"/>
        <v>13868</v>
      </c>
      <c r="G108" s="221">
        <v>0</v>
      </c>
    </row>
    <row r="109" spans="1:7" ht="25.5">
      <c r="A109" s="210" t="s">
        <v>473</v>
      </c>
      <c r="B109" s="211"/>
      <c r="C109" s="210"/>
      <c r="D109" s="213" t="s">
        <v>474</v>
      </c>
      <c r="E109" s="216">
        <v>674416</v>
      </c>
      <c r="F109" s="222">
        <f t="shared" si="1"/>
        <v>674416</v>
      </c>
      <c r="G109" s="222">
        <v>0</v>
      </c>
    </row>
    <row r="110" spans="1:7" ht="22.5">
      <c r="A110" s="207"/>
      <c r="B110" s="212" t="s">
        <v>475</v>
      </c>
      <c r="C110" s="209"/>
      <c r="D110" s="214" t="s">
        <v>476</v>
      </c>
      <c r="E110" s="218">
        <v>674416</v>
      </c>
      <c r="F110" s="219">
        <f t="shared" si="1"/>
        <v>674416</v>
      </c>
      <c r="G110" s="219">
        <v>0</v>
      </c>
    </row>
    <row r="111" spans="1:7" ht="22.5">
      <c r="A111" s="207"/>
      <c r="B111" s="207"/>
      <c r="C111" s="208" t="s">
        <v>378</v>
      </c>
      <c r="D111" s="215" t="s">
        <v>379</v>
      </c>
      <c r="E111" s="220">
        <v>1000</v>
      </c>
      <c r="F111" s="221">
        <f t="shared" si="1"/>
        <v>1000</v>
      </c>
      <c r="G111" s="221">
        <v>0</v>
      </c>
    </row>
    <row r="112" spans="1:7" ht="22.5">
      <c r="A112" s="207"/>
      <c r="B112" s="207"/>
      <c r="C112" s="208" t="s">
        <v>477</v>
      </c>
      <c r="D112" s="215" t="s">
        <v>478</v>
      </c>
      <c r="E112" s="220">
        <v>3000</v>
      </c>
      <c r="F112" s="221">
        <f t="shared" si="1"/>
        <v>3000</v>
      </c>
      <c r="G112" s="221">
        <v>0</v>
      </c>
    </row>
    <row r="113" spans="1:7" ht="14.25">
      <c r="A113" s="207"/>
      <c r="B113" s="207"/>
      <c r="C113" s="208" t="s">
        <v>341</v>
      </c>
      <c r="D113" s="215" t="s">
        <v>342</v>
      </c>
      <c r="E113" s="220">
        <v>670416</v>
      </c>
      <c r="F113" s="221">
        <f t="shared" si="1"/>
        <v>670416</v>
      </c>
      <c r="G113" s="221">
        <v>0</v>
      </c>
    </row>
    <row r="114" spans="1:7" ht="15">
      <c r="A114" s="210" t="s">
        <v>479</v>
      </c>
      <c r="B114" s="211"/>
      <c r="C114" s="210"/>
      <c r="D114" s="213" t="s">
        <v>480</v>
      </c>
      <c r="E114" s="216">
        <v>1600000</v>
      </c>
      <c r="F114" s="222">
        <v>0</v>
      </c>
      <c r="G114" s="222">
        <f>E114</f>
        <v>1600000</v>
      </c>
    </row>
    <row r="115" spans="1:7" ht="15">
      <c r="A115" s="207"/>
      <c r="B115" s="212" t="s">
        <v>481</v>
      </c>
      <c r="C115" s="209"/>
      <c r="D115" s="214" t="s">
        <v>482</v>
      </c>
      <c r="E115" s="218">
        <v>1600000</v>
      </c>
      <c r="F115" s="219">
        <v>0</v>
      </c>
      <c r="G115" s="219">
        <f>E115</f>
        <v>1600000</v>
      </c>
    </row>
    <row r="116" spans="1:7" ht="45">
      <c r="A116" s="207"/>
      <c r="B116" s="207"/>
      <c r="C116" s="223" t="s">
        <v>333</v>
      </c>
      <c r="D116" s="224" t="s">
        <v>334</v>
      </c>
      <c r="E116" s="225">
        <v>1600000</v>
      </c>
      <c r="F116" s="226">
        <v>0</v>
      </c>
      <c r="G116" s="226">
        <f>E116</f>
        <v>1600000</v>
      </c>
    </row>
    <row r="117" spans="1:7" s="227" customFormat="1" ht="23.25" customHeight="1">
      <c r="A117" s="309" t="s">
        <v>53</v>
      </c>
      <c r="B117" s="309"/>
      <c r="C117" s="309"/>
      <c r="D117" s="251"/>
      <c r="E117" s="252">
        <f>E114+E109+E105+E88+E78+E69+E41+E38+E35+E29+E26+E19+E13+E9</f>
        <v>53855942</v>
      </c>
      <c r="F117" s="252">
        <f>F114+F109+F105+F88+F78+F69+F41+F38+F35+F29+F26+F19+F13+F9</f>
        <v>48151756</v>
      </c>
      <c r="G117" s="252">
        <f>G114+G109+G105+G88+G78+G69+G41+G38+G35+G29+G26+G19+G13+G9</f>
        <v>5704186</v>
      </c>
    </row>
    <row r="120" ht="12.75">
      <c r="F120" s="80"/>
    </row>
  </sheetData>
  <sheetProtection/>
  <mergeCells count="14">
    <mergeCell ref="A117:C117"/>
    <mergeCell ref="A4:G4"/>
    <mergeCell ref="A6:A7"/>
    <mergeCell ref="B6:B7"/>
    <mergeCell ref="C6:C7"/>
    <mergeCell ref="D6:D7"/>
    <mergeCell ref="E6:E7"/>
    <mergeCell ref="F6:G6"/>
    <mergeCell ref="A42:A68"/>
    <mergeCell ref="A89:A104"/>
    <mergeCell ref="E1:G2"/>
    <mergeCell ref="A30:A34"/>
    <mergeCell ref="A70:A73"/>
    <mergeCell ref="A74:A77"/>
  </mergeCells>
  <printOptions horizontalCentered="1"/>
  <pageMargins left="0.28" right="0.35433070866141736" top="1.06" bottom="0.37" header="0.5118110236220472" footer="0.22"/>
  <pageSetup horizontalDpi="600" verticalDpi="600" orientation="portrait" paperSize="9" scale="94" r:id="rId1"/>
  <rowBreaks count="3" manualBreakCount="3">
    <brk id="34" max="255" man="1"/>
    <brk id="73" max="255" man="1"/>
    <brk id="104" max="255" man="1"/>
  </rowBreaks>
  <colBreaks count="1" manualBreakCount="1">
    <brk id="11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D23" sqref="D23"/>
    </sheetView>
  </sheetViews>
  <sheetFormatPr defaultColWidth="9.00390625" defaultRowHeight="12.75"/>
  <cols>
    <col min="1" max="1" width="5.25390625" style="0" customWidth="1"/>
    <col min="2" max="2" width="14.00390625" style="0" customWidth="1"/>
    <col min="3" max="3" width="15.00390625" style="0" customWidth="1"/>
    <col min="4" max="4" width="13.00390625" style="0" customWidth="1"/>
    <col min="5" max="5" width="27.75390625" style="0" customWidth="1"/>
    <col min="6" max="6" width="11.75390625" style="0" customWidth="1"/>
  </cols>
  <sheetData>
    <row r="1" spans="5:6" ht="15.75" customHeight="1">
      <c r="E1" s="382" t="s">
        <v>9</v>
      </c>
      <c r="F1" s="382"/>
    </row>
    <row r="2" spans="5:6" ht="12.75">
      <c r="E2" s="382"/>
      <c r="F2" s="382"/>
    </row>
    <row r="3" spans="5:6" ht="53.25" customHeight="1">
      <c r="E3" s="382"/>
      <c r="F3" s="382"/>
    </row>
    <row r="5" spans="1:6" ht="18">
      <c r="A5" s="294" t="s">
        <v>8</v>
      </c>
      <c r="B5" s="294"/>
      <c r="C5" s="294"/>
      <c r="D5" s="294"/>
      <c r="E5" s="294"/>
      <c r="F5" s="294"/>
    </row>
    <row r="6" spans="4:6" ht="12.75">
      <c r="D6" s="1"/>
      <c r="E6" s="1"/>
      <c r="F6" s="5" t="s">
        <v>33</v>
      </c>
    </row>
    <row r="7" spans="1:6" ht="92.25" customHeight="1">
      <c r="A7" s="134" t="s">
        <v>37</v>
      </c>
      <c r="B7" s="134" t="s">
        <v>20</v>
      </c>
      <c r="C7" s="134" t="s">
        <v>21</v>
      </c>
      <c r="D7" s="135" t="s">
        <v>159</v>
      </c>
      <c r="E7" s="134" t="s">
        <v>160</v>
      </c>
      <c r="F7" s="135" t="s">
        <v>161</v>
      </c>
    </row>
    <row r="8" spans="1:6" ht="15">
      <c r="A8" s="114">
        <v>1</v>
      </c>
      <c r="B8" s="114">
        <v>2</v>
      </c>
      <c r="C8" s="114">
        <v>3</v>
      </c>
      <c r="D8" s="114">
        <v>4</v>
      </c>
      <c r="E8" s="114">
        <v>5</v>
      </c>
      <c r="F8" s="114">
        <v>6</v>
      </c>
    </row>
    <row r="9" spans="1:6" s="18" customFormat="1" ht="14.25">
      <c r="A9" s="136" t="s">
        <v>162</v>
      </c>
      <c r="B9" s="137"/>
      <c r="C9" s="137"/>
      <c r="D9" s="138"/>
      <c r="E9" s="139"/>
      <c r="F9" s="140">
        <f>F10</f>
        <v>664800</v>
      </c>
    </row>
    <row r="10" spans="1:6" ht="78" customHeight="1">
      <c r="A10" s="114">
        <v>1</v>
      </c>
      <c r="B10" s="114">
        <v>926</v>
      </c>
      <c r="C10" s="114">
        <v>92604</v>
      </c>
      <c r="D10" s="127" t="s">
        <v>171</v>
      </c>
      <c r="E10" s="126" t="s">
        <v>172</v>
      </c>
      <c r="F10" s="115">
        <v>664800</v>
      </c>
    </row>
    <row r="11" spans="1:6" s="18" customFormat="1" ht="14.25">
      <c r="A11" s="141" t="s">
        <v>163</v>
      </c>
      <c r="B11" s="142"/>
      <c r="C11" s="142"/>
      <c r="D11" s="142"/>
      <c r="E11" s="143"/>
      <c r="F11" s="117">
        <v>0</v>
      </c>
    </row>
    <row r="12" spans="1:6" ht="15">
      <c r="A12" s="114"/>
      <c r="B12" s="114"/>
      <c r="C12" s="114"/>
      <c r="D12" s="130"/>
      <c r="E12" s="127"/>
      <c r="F12" s="116"/>
    </row>
    <row r="13" spans="1:6" ht="14.25">
      <c r="A13" s="379" t="s">
        <v>53</v>
      </c>
      <c r="B13" s="380"/>
      <c r="C13" s="380"/>
      <c r="D13" s="381"/>
      <c r="E13" s="144"/>
      <c r="F13" s="133">
        <f>F9</f>
        <v>664800</v>
      </c>
    </row>
    <row r="18" ht="12.75">
      <c r="F18" s="80"/>
    </row>
  </sheetData>
  <sheetProtection/>
  <mergeCells count="3">
    <mergeCell ref="A5:F5"/>
    <mergeCell ref="A13:D13"/>
    <mergeCell ref="E1:F3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21" max="255" man="1"/>
  </rowBreaks>
  <colBreaks count="1" manualBreakCount="1">
    <brk id="11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D24" sqref="D24"/>
    </sheetView>
  </sheetViews>
  <sheetFormatPr defaultColWidth="9.00390625" defaultRowHeight="12.75"/>
  <cols>
    <col min="1" max="1" width="4.375" style="0" customWidth="1"/>
    <col min="2" max="2" width="7.875" style="0" customWidth="1"/>
    <col min="3" max="3" width="9.00390625" style="0" customWidth="1"/>
    <col min="4" max="4" width="32.125" style="0" customWidth="1"/>
    <col min="5" max="5" width="19.00390625" style="0" customWidth="1"/>
    <col min="6" max="6" width="13.375" style="0" customWidth="1"/>
  </cols>
  <sheetData>
    <row r="1" spans="5:6" ht="12.75">
      <c r="E1" s="302" t="s">
        <v>11</v>
      </c>
      <c r="F1" s="302"/>
    </row>
    <row r="2" spans="5:6" ht="12.75">
      <c r="E2" s="302"/>
      <c r="F2" s="302"/>
    </row>
    <row r="3" spans="5:6" ht="15.75" customHeight="1">
      <c r="E3" s="302"/>
      <c r="F3" s="302"/>
    </row>
    <row r="4" spans="5:6" ht="30.75" customHeight="1">
      <c r="E4" s="302"/>
      <c r="F4" s="302"/>
    </row>
    <row r="5" spans="5:6" ht="12.75">
      <c r="E5" s="383"/>
      <c r="F5" s="383"/>
    </row>
    <row r="7" spans="1:6" ht="18">
      <c r="A7" s="294" t="s">
        <v>10</v>
      </c>
      <c r="B7" s="294"/>
      <c r="C7" s="294"/>
      <c r="D7" s="294"/>
      <c r="E7" s="294"/>
      <c r="F7" s="294"/>
    </row>
    <row r="8" spans="4:6" ht="12.75">
      <c r="D8" s="1"/>
      <c r="E8" s="1"/>
      <c r="F8" s="5" t="s">
        <v>33</v>
      </c>
    </row>
    <row r="9" spans="1:6" ht="63" customHeight="1">
      <c r="A9" s="134" t="s">
        <v>37</v>
      </c>
      <c r="B9" s="134" t="s">
        <v>20</v>
      </c>
      <c r="C9" s="134" t="s">
        <v>21</v>
      </c>
      <c r="D9" s="135" t="s">
        <v>159</v>
      </c>
      <c r="E9" s="134" t="s">
        <v>160</v>
      </c>
      <c r="F9" s="135" t="s">
        <v>164</v>
      </c>
    </row>
    <row r="10" spans="1:6" ht="15">
      <c r="A10" s="114">
        <v>1</v>
      </c>
      <c r="B10" s="114">
        <v>2</v>
      </c>
      <c r="C10" s="114">
        <v>3</v>
      </c>
      <c r="D10" s="114">
        <v>4</v>
      </c>
      <c r="E10" s="114">
        <v>5</v>
      </c>
      <c r="F10" s="114">
        <v>6</v>
      </c>
    </row>
    <row r="11" spans="1:6" s="18" customFormat="1" ht="14.25">
      <c r="A11" s="136" t="s">
        <v>162</v>
      </c>
      <c r="B11" s="137"/>
      <c r="C11" s="137"/>
      <c r="D11" s="138"/>
      <c r="E11" s="139"/>
      <c r="F11" s="140">
        <f>F12+F13+F14</f>
        <v>1520000</v>
      </c>
    </row>
    <row r="12" spans="1:6" ht="30">
      <c r="A12" s="114">
        <v>1</v>
      </c>
      <c r="B12" s="114">
        <v>921</v>
      </c>
      <c r="C12" s="114">
        <v>92109</v>
      </c>
      <c r="D12" s="126" t="s">
        <v>168</v>
      </c>
      <c r="E12" s="127" t="s">
        <v>249</v>
      </c>
      <c r="F12" s="115">
        <v>690000</v>
      </c>
    </row>
    <row r="13" spans="1:6" ht="30">
      <c r="A13" s="114">
        <v>2</v>
      </c>
      <c r="B13" s="114">
        <v>921</v>
      </c>
      <c r="C13" s="114">
        <v>92116</v>
      </c>
      <c r="D13" s="126" t="s">
        <v>166</v>
      </c>
      <c r="E13" s="127" t="s">
        <v>249</v>
      </c>
      <c r="F13" s="115">
        <v>620000</v>
      </c>
    </row>
    <row r="14" spans="1:6" ht="21.75" customHeight="1">
      <c r="A14" s="114">
        <v>3</v>
      </c>
      <c r="B14" s="114">
        <v>921</v>
      </c>
      <c r="C14" s="114">
        <v>92118</v>
      </c>
      <c r="D14" s="126" t="s">
        <v>167</v>
      </c>
      <c r="E14" s="127" t="s">
        <v>249</v>
      </c>
      <c r="F14" s="116">
        <v>210000</v>
      </c>
    </row>
    <row r="15" spans="1:6" s="18" customFormat="1" ht="14.25">
      <c r="A15" s="141" t="s">
        <v>165</v>
      </c>
      <c r="B15" s="142"/>
      <c r="C15" s="142"/>
      <c r="D15" s="142"/>
      <c r="E15" s="143"/>
      <c r="F15" s="117">
        <f>F16+F17</f>
        <v>544683</v>
      </c>
    </row>
    <row r="16" spans="1:6" ht="30">
      <c r="A16" s="114">
        <v>1</v>
      </c>
      <c r="B16" s="114">
        <v>801</v>
      </c>
      <c r="C16" s="114">
        <v>80104</v>
      </c>
      <c r="D16" s="127" t="s">
        <v>169</v>
      </c>
      <c r="E16" s="127" t="s">
        <v>249</v>
      </c>
      <c r="F16" s="116">
        <v>154083</v>
      </c>
    </row>
    <row r="17" spans="1:6" ht="60">
      <c r="A17" s="114">
        <v>2</v>
      </c>
      <c r="B17" s="114">
        <v>801</v>
      </c>
      <c r="C17" s="114">
        <v>80110</v>
      </c>
      <c r="D17" s="126" t="s">
        <v>170</v>
      </c>
      <c r="E17" s="127" t="s">
        <v>249</v>
      </c>
      <c r="F17" s="115">
        <v>390600</v>
      </c>
    </row>
    <row r="18" spans="1:6" ht="14.25">
      <c r="A18" s="379" t="s">
        <v>53</v>
      </c>
      <c r="B18" s="380"/>
      <c r="C18" s="380"/>
      <c r="D18" s="381"/>
      <c r="E18" s="144"/>
      <c r="F18" s="133">
        <f>F15+F11</f>
        <v>2064683</v>
      </c>
    </row>
  </sheetData>
  <sheetProtection/>
  <mergeCells count="4">
    <mergeCell ref="E5:F5"/>
    <mergeCell ref="A7:F7"/>
    <mergeCell ref="A18:D18"/>
    <mergeCell ref="E1:F4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21" max="255" man="1"/>
  </rowBreaks>
  <colBreaks count="1" manualBreakCount="1">
    <brk id="11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E15" sqref="E15"/>
    </sheetView>
  </sheetViews>
  <sheetFormatPr defaultColWidth="9.00390625" defaultRowHeight="12.75"/>
  <cols>
    <col min="1" max="1" width="4.75390625" style="0" customWidth="1"/>
    <col min="3" max="3" width="10.625" style="0" customWidth="1"/>
    <col min="4" max="4" width="23.125" style="0" customWidth="1"/>
    <col min="5" max="5" width="24.25390625" style="0" customWidth="1"/>
    <col min="6" max="6" width="14.75390625" style="0" customWidth="1"/>
  </cols>
  <sheetData>
    <row r="1" spans="5:6" ht="12.75">
      <c r="E1" s="302" t="s">
        <v>12</v>
      </c>
      <c r="F1" s="302"/>
    </row>
    <row r="2" spans="5:6" ht="12.75">
      <c r="E2" s="302"/>
      <c r="F2" s="302"/>
    </row>
    <row r="3" spans="5:6" ht="12.75">
      <c r="E3" s="302"/>
      <c r="F3" s="302"/>
    </row>
    <row r="4" spans="5:6" ht="31.5" customHeight="1">
      <c r="E4" s="302"/>
      <c r="F4" s="302"/>
    </row>
    <row r="5" ht="30.75" customHeight="1"/>
    <row r="6" spans="1:6" ht="19.5" customHeight="1">
      <c r="A6" s="294" t="s">
        <v>13</v>
      </c>
      <c r="B6" s="294"/>
      <c r="C6" s="294"/>
      <c r="D6" s="294"/>
      <c r="E6" s="294"/>
      <c r="F6" s="294"/>
    </row>
    <row r="7" spans="4:6" ht="12.75" customHeight="1">
      <c r="D7" s="1"/>
      <c r="E7" s="1"/>
      <c r="F7" s="5" t="s">
        <v>33</v>
      </c>
    </row>
    <row r="8" spans="1:8" ht="45" customHeight="1">
      <c r="A8" s="134" t="s">
        <v>37</v>
      </c>
      <c r="B8" s="134" t="s">
        <v>20</v>
      </c>
      <c r="C8" s="134" t="s">
        <v>21</v>
      </c>
      <c r="D8" s="135" t="s">
        <v>159</v>
      </c>
      <c r="E8" s="134" t="s">
        <v>160</v>
      </c>
      <c r="F8" s="135" t="s">
        <v>164</v>
      </c>
      <c r="H8" s="76"/>
    </row>
    <row r="9" spans="1:6" ht="15">
      <c r="A9" s="114">
        <v>1</v>
      </c>
      <c r="B9" s="114">
        <v>2</v>
      </c>
      <c r="C9" s="114">
        <v>3</v>
      </c>
      <c r="D9" s="114">
        <v>4</v>
      </c>
      <c r="E9" s="114">
        <v>5</v>
      </c>
      <c r="F9" s="114">
        <v>6</v>
      </c>
    </row>
    <row r="10" spans="1:7" s="18" customFormat="1" ht="18" customHeight="1">
      <c r="A10" s="119" t="s">
        <v>162</v>
      </c>
      <c r="B10" s="120"/>
      <c r="C10" s="120"/>
      <c r="D10" s="121"/>
      <c r="E10" s="122"/>
      <c r="F10" s="123">
        <f>F11+F12+F13</f>
        <v>891056</v>
      </c>
      <c r="G10" s="112"/>
    </row>
    <row r="11" spans="1:7" ht="90" customHeight="1">
      <c r="A11" s="124">
        <v>1</v>
      </c>
      <c r="B11" s="124">
        <v>600</v>
      </c>
      <c r="C11" s="124">
        <v>60014</v>
      </c>
      <c r="D11" s="125" t="s">
        <v>253</v>
      </c>
      <c r="E11" s="126" t="s">
        <v>254</v>
      </c>
      <c r="F11" s="116">
        <v>108479</v>
      </c>
      <c r="G11" s="77"/>
    </row>
    <row r="12" spans="1:8" ht="59.25" customHeight="1">
      <c r="A12" s="114">
        <v>2</v>
      </c>
      <c r="B12" s="114">
        <v>851</v>
      </c>
      <c r="C12" s="114">
        <v>85121</v>
      </c>
      <c r="D12" s="125" t="s">
        <v>251</v>
      </c>
      <c r="E12" s="127" t="s">
        <v>250</v>
      </c>
      <c r="F12" s="115">
        <v>20000</v>
      </c>
      <c r="H12" s="78"/>
    </row>
    <row r="13" spans="1:8" ht="60.75" customHeight="1">
      <c r="A13" s="114">
        <v>3</v>
      </c>
      <c r="B13" s="114">
        <v>926</v>
      </c>
      <c r="C13" s="114">
        <v>92601</v>
      </c>
      <c r="D13" s="125" t="s">
        <v>253</v>
      </c>
      <c r="E13" s="127" t="s">
        <v>252</v>
      </c>
      <c r="F13" s="116">
        <v>762577</v>
      </c>
      <c r="G13" s="79"/>
      <c r="H13" s="78"/>
    </row>
    <row r="14" spans="1:8" s="18" customFormat="1" ht="18" customHeight="1">
      <c r="A14" s="128" t="s">
        <v>163</v>
      </c>
      <c r="B14" s="128"/>
      <c r="C14" s="128"/>
      <c r="D14" s="128"/>
      <c r="E14" s="128"/>
      <c r="F14" s="118">
        <f>F15+F16</f>
        <v>198000</v>
      </c>
      <c r="G14" s="113"/>
      <c r="H14" s="105"/>
    </row>
    <row r="15" spans="1:8" ht="127.5" customHeight="1">
      <c r="A15" s="114">
        <v>1</v>
      </c>
      <c r="B15" s="114">
        <v>851</v>
      </c>
      <c r="C15" s="114">
        <v>85154</v>
      </c>
      <c r="D15" s="129" t="s">
        <v>256</v>
      </c>
      <c r="E15" s="130" t="s">
        <v>257</v>
      </c>
      <c r="F15" s="116">
        <v>98000</v>
      </c>
      <c r="G15" s="80"/>
      <c r="H15" s="78"/>
    </row>
    <row r="16" spans="1:8" ht="99" customHeight="1">
      <c r="A16" s="114">
        <v>2</v>
      </c>
      <c r="B16" s="114">
        <v>926</v>
      </c>
      <c r="C16" s="114">
        <v>92604</v>
      </c>
      <c r="D16" s="129" t="s">
        <v>256</v>
      </c>
      <c r="E16" s="131" t="s">
        <v>255</v>
      </c>
      <c r="F16" s="115">
        <v>100000</v>
      </c>
      <c r="H16" s="78"/>
    </row>
    <row r="17" spans="1:6" ht="18" customHeight="1">
      <c r="A17" s="384" t="s">
        <v>53</v>
      </c>
      <c r="B17" s="384"/>
      <c r="C17" s="384"/>
      <c r="D17" s="384"/>
      <c r="E17" s="132"/>
      <c r="F17" s="133">
        <f>F14+F10</f>
        <v>1089056</v>
      </c>
    </row>
  </sheetData>
  <sheetProtection/>
  <mergeCells count="3">
    <mergeCell ref="A6:F6"/>
    <mergeCell ref="A17:D17"/>
    <mergeCell ref="E1:F4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21" max="255" man="1"/>
  </rowBreaks>
  <colBreaks count="1" manualBreakCount="1">
    <brk id="11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G134"/>
  <sheetViews>
    <sheetView tabSelected="1" view="pageBreakPreview" zoomScaleSheetLayoutView="100" workbookViewId="0" topLeftCell="A1">
      <selection activeCell="J13" sqref="J13"/>
    </sheetView>
  </sheetViews>
  <sheetFormatPr defaultColWidth="9.00390625" defaultRowHeight="12.75"/>
  <cols>
    <col min="1" max="1" width="3.875" style="75" bestFit="1" customWidth="1"/>
    <col min="2" max="2" width="40.875" style="104" customWidth="1"/>
    <col min="3" max="3" width="23.375" style="75" customWidth="1"/>
    <col min="4" max="4" width="8.875" style="75" customWidth="1"/>
    <col min="5" max="5" width="8.875" style="75" bestFit="1" customWidth="1"/>
    <col min="6" max="6" width="28.375" style="75" customWidth="1"/>
    <col min="7" max="7" width="16.75390625" style="75" customWidth="1"/>
  </cols>
  <sheetData>
    <row r="1" spans="6:7" ht="12.75" customHeight="1">
      <c r="F1" s="326" t="s">
        <v>14</v>
      </c>
      <c r="G1" s="326"/>
    </row>
    <row r="2" spans="5:7" ht="12.75">
      <c r="E2" s="254"/>
      <c r="F2" s="326"/>
      <c r="G2" s="326"/>
    </row>
    <row r="3" spans="5:7" ht="30.75" customHeight="1">
      <c r="E3" s="254"/>
      <c r="F3" s="326"/>
      <c r="G3" s="326"/>
    </row>
    <row r="5" spans="1:7" ht="16.5">
      <c r="A5" s="368" t="s">
        <v>15</v>
      </c>
      <c r="B5" s="368"/>
      <c r="C5" s="368"/>
      <c r="D5" s="368"/>
      <c r="E5" s="368"/>
      <c r="F5" s="368"/>
      <c r="G5" s="368"/>
    </row>
    <row r="6" spans="1:7" ht="16.5">
      <c r="A6" s="368"/>
      <c r="B6" s="368"/>
      <c r="C6" s="368"/>
      <c r="D6" s="368"/>
      <c r="E6" s="368"/>
      <c r="F6" s="368"/>
      <c r="G6" s="368"/>
    </row>
    <row r="7" spans="1:7" ht="13.5" customHeight="1">
      <c r="A7" s="22"/>
      <c r="B7" s="99"/>
      <c r="C7" s="22"/>
      <c r="D7" s="22"/>
      <c r="E7" s="22"/>
      <c r="F7" s="22"/>
      <c r="G7" s="22"/>
    </row>
    <row r="8" spans="1:7" ht="12.75">
      <c r="A8" s="4"/>
      <c r="B8" s="100"/>
      <c r="C8" s="4"/>
      <c r="D8" s="4"/>
      <c r="E8" s="4"/>
      <c r="F8" s="4"/>
      <c r="G8" s="4"/>
    </row>
    <row r="9" spans="1:7" ht="55.5" customHeight="1">
      <c r="A9" s="23" t="s">
        <v>37</v>
      </c>
      <c r="B9" s="101" t="s">
        <v>34</v>
      </c>
      <c r="C9" s="8" t="s">
        <v>91</v>
      </c>
      <c r="D9" s="8" t="s">
        <v>20</v>
      </c>
      <c r="E9" s="24" t="s">
        <v>21</v>
      </c>
      <c r="F9" s="8" t="s">
        <v>89</v>
      </c>
      <c r="G9" s="8" t="s">
        <v>90</v>
      </c>
    </row>
    <row r="10" spans="1:7" ht="7.5" customHeight="1">
      <c r="A10" s="9">
        <v>1</v>
      </c>
      <c r="B10" s="9">
        <v>2</v>
      </c>
      <c r="C10" s="9">
        <v>3</v>
      </c>
      <c r="D10" s="9">
        <v>4</v>
      </c>
      <c r="E10" s="9">
        <v>5</v>
      </c>
      <c r="F10" s="9">
        <v>6</v>
      </c>
      <c r="G10" s="9">
        <v>7</v>
      </c>
    </row>
    <row r="11" spans="1:7" ht="15.75">
      <c r="A11" s="92"/>
      <c r="B11" s="102" t="s">
        <v>231</v>
      </c>
      <c r="C11" s="92"/>
      <c r="D11" s="92"/>
      <c r="E11" s="92"/>
      <c r="F11" s="92"/>
      <c r="G11" s="92"/>
    </row>
    <row r="12" spans="1:7" ht="24.75" customHeight="1">
      <c r="A12" s="92" t="s">
        <v>25</v>
      </c>
      <c r="B12" s="93" t="s">
        <v>709</v>
      </c>
      <c r="C12" s="92" t="s">
        <v>174</v>
      </c>
      <c r="D12" s="92">
        <v>600</v>
      </c>
      <c r="E12" s="92">
        <v>60016</v>
      </c>
      <c r="F12" s="92" t="s">
        <v>177</v>
      </c>
      <c r="G12" s="106">
        <v>6000</v>
      </c>
    </row>
    <row r="13" spans="1:7" ht="20.25" customHeight="1">
      <c r="A13" s="92" t="s">
        <v>26</v>
      </c>
      <c r="B13" s="93" t="s">
        <v>176</v>
      </c>
      <c r="C13" s="92" t="s">
        <v>174</v>
      </c>
      <c r="D13" s="92">
        <v>921</v>
      </c>
      <c r="E13" s="92">
        <v>92109</v>
      </c>
      <c r="F13" s="92" t="s">
        <v>177</v>
      </c>
      <c r="G13" s="106">
        <v>3771</v>
      </c>
    </row>
    <row r="14" spans="1:7" s="18" customFormat="1" ht="15.75">
      <c r="A14" s="385" t="s">
        <v>92</v>
      </c>
      <c r="B14" s="385"/>
      <c r="C14" s="385"/>
      <c r="D14" s="385"/>
      <c r="E14" s="385"/>
      <c r="F14" s="385"/>
      <c r="G14" s="107">
        <f>G13+G12</f>
        <v>9771</v>
      </c>
    </row>
    <row r="15" spans="1:7" ht="15.75">
      <c r="A15" s="92"/>
      <c r="B15" s="102" t="s">
        <v>232</v>
      </c>
      <c r="C15" s="92"/>
      <c r="D15" s="92"/>
      <c r="E15" s="92"/>
      <c r="F15" s="92"/>
      <c r="G15" s="106"/>
    </row>
    <row r="16" spans="1:7" ht="31.5">
      <c r="A16" s="92" t="s">
        <v>25</v>
      </c>
      <c r="B16" s="93" t="s">
        <v>188</v>
      </c>
      <c r="C16" s="92" t="s">
        <v>174</v>
      </c>
      <c r="D16" s="92">
        <v>600</v>
      </c>
      <c r="E16" s="92">
        <v>60016</v>
      </c>
      <c r="F16" s="92" t="s">
        <v>177</v>
      </c>
      <c r="G16" s="106">
        <v>6773</v>
      </c>
    </row>
    <row r="17" spans="1:7" s="18" customFormat="1" ht="15.75">
      <c r="A17" s="385" t="s">
        <v>92</v>
      </c>
      <c r="B17" s="385"/>
      <c r="C17" s="385"/>
      <c r="D17" s="385"/>
      <c r="E17" s="385"/>
      <c r="F17" s="385"/>
      <c r="G17" s="107">
        <f>G16</f>
        <v>6773</v>
      </c>
    </row>
    <row r="18" spans="1:7" ht="15.75">
      <c r="A18" s="92"/>
      <c r="B18" s="102" t="s">
        <v>178</v>
      </c>
      <c r="C18" s="92"/>
      <c r="D18" s="92"/>
      <c r="E18" s="92"/>
      <c r="F18" s="92"/>
      <c r="G18" s="106"/>
    </row>
    <row r="19" spans="1:7" ht="31.5">
      <c r="A19" s="92" t="s">
        <v>25</v>
      </c>
      <c r="B19" s="93" t="s">
        <v>189</v>
      </c>
      <c r="C19" s="92" t="s">
        <v>174</v>
      </c>
      <c r="D19" s="92">
        <v>921</v>
      </c>
      <c r="E19" s="92">
        <v>92109</v>
      </c>
      <c r="F19" s="92" t="s">
        <v>177</v>
      </c>
      <c r="G19" s="106">
        <v>10000</v>
      </c>
    </row>
    <row r="20" spans="1:7" ht="15.75">
      <c r="A20" s="92" t="s">
        <v>26</v>
      </c>
      <c r="B20" s="93" t="s">
        <v>179</v>
      </c>
      <c r="C20" s="92" t="s">
        <v>174</v>
      </c>
      <c r="D20" s="92">
        <v>801</v>
      </c>
      <c r="E20" s="92">
        <v>80101</v>
      </c>
      <c r="F20" s="92" t="s">
        <v>177</v>
      </c>
      <c r="G20" s="106">
        <v>4741</v>
      </c>
    </row>
    <row r="21" spans="1:7" s="18" customFormat="1" ht="22.5" customHeight="1">
      <c r="A21" s="385" t="s">
        <v>92</v>
      </c>
      <c r="B21" s="385"/>
      <c r="C21" s="385"/>
      <c r="D21" s="385"/>
      <c r="E21" s="385"/>
      <c r="F21" s="385"/>
      <c r="G21" s="107">
        <f>G20+G19</f>
        <v>14741</v>
      </c>
    </row>
    <row r="22" spans="1:7" s="18" customFormat="1" ht="15.75">
      <c r="A22" s="95"/>
      <c r="B22" s="102" t="s">
        <v>233</v>
      </c>
      <c r="C22" s="95"/>
      <c r="D22" s="95"/>
      <c r="E22" s="95"/>
      <c r="F22" s="95"/>
      <c r="G22" s="107"/>
    </row>
    <row r="23" spans="1:7" ht="22.5" customHeight="1">
      <c r="A23" s="92" t="s">
        <v>25</v>
      </c>
      <c r="B23" s="93" t="s">
        <v>180</v>
      </c>
      <c r="C23" s="92" t="s">
        <v>174</v>
      </c>
      <c r="D23" s="92">
        <v>900</v>
      </c>
      <c r="E23" s="92">
        <v>90015</v>
      </c>
      <c r="F23" s="92" t="s">
        <v>175</v>
      </c>
      <c r="G23" s="106">
        <v>5704</v>
      </c>
    </row>
    <row r="24" spans="1:7" s="18" customFormat="1" ht="19.5" customHeight="1">
      <c r="A24" s="385" t="s">
        <v>92</v>
      </c>
      <c r="B24" s="385"/>
      <c r="C24" s="385"/>
      <c r="D24" s="385"/>
      <c r="E24" s="385"/>
      <c r="F24" s="385"/>
      <c r="G24" s="107">
        <f>G23</f>
        <v>5704</v>
      </c>
    </row>
    <row r="25" spans="1:7" ht="15.75">
      <c r="A25" s="92"/>
      <c r="B25" s="102" t="s">
        <v>181</v>
      </c>
      <c r="C25" s="92"/>
      <c r="D25" s="92"/>
      <c r="E25" s="92"/>
      <c r="F25" s="92"/>
      <c r="G25" s="106"/>
    </row>
    <row r="26" spans="1:7" ht="31.5">
      <c r="A26" s="92" t="s">
        <v>25</v>
      </c>
      <c r="B26" s="93" t="s">
        <v>246</v>
      </c>
      <c r="C26" s="92" t="s">
        <v>174</v>
      </c>
      <c r="D26" s="92">
        <v>600</v>
      </c>
      <c r="E26" s="92">
        <v>60016</v>
      </c>
      <c r="F26" s="92" t="s">
        <v>177</v>
      </c>
      <c r="G26" s="106">
        <v>5704</v>
      </c>
    </row>
    <row r="27" spans="1:7" s="18" customFormat="1" ht="15.75">
      <c r="A27" s="385" t="s">
        <v>92</v>
      </c>
      <c r="B27" s="385"/>
      <c r="C27" s="385"/>
      <c r="D27" s="385"/>
      <c r="E27" s="385"/>
      <c r="F27" s="385"/>
      <c r="G27" s="107">
        <f>G26</f>
        <v>5704</v>
      </c>
    </row>
    <row r="28" spans="1:7" s="18" customFormat="1" ht="15.75">
      <c r="A28" s="95"/>
      <c r="B28" s="102" t="s">
        <v>234</v>
      </c>
      <c r="C28" s="95"/>
      <c r="D28" s="95"/>
      <c r="E28" s="95"/>
      <c r="F28" s="95"/>
      <c r="G28" s="107"/>
    </row>
    <row r="29" spans="1:7" ht="18.75" customHeight="1">
      <c r="A29" s="92" t="s">
        <v>25</v>
      </c>
      <c r="B29" s="93" t="s">
        <v>182</v>
      </c>
      <c r="C29" s="92" t="s">
        <v>174</v>
      </c>
      <c r="D29" s="92">
        <v>754</v>
      </c>
      <c r="E29" s="92">
        <v>75412</v>
      </c>
      <c r="F29" s="92" t="s">
        <v>175</v>
      </c>
      <c r="G29" s="106">
        <v>7549</v>
      </c>
    </row>
    <row r="30" spans="1:7" s="18" customFormat="1" ht="15.75">
      <c r="A30" s="385" t="s">
        <v>92</v>
      </c>
      <c r="B30" s="385"/>
      <c r="C30" s="385"/>
      <c r="D30" s="385"/>
      <c r="E30" s="385"/>
      <c r="F30" s="385"/>
      <c r="G30" s="107">
        <f>G29</f>
        <v>7549</v>
      </c>
    </row>
    <row r="31" spans="1:7" ht="15.75">
      <c r="A31" s="92"/>
      <c r="B31" s="102" t="s">
        <v>183</v>
      </c>
      <c r="C31" s="92"/>
      <c r="D31" s="92"/>
      <c r="E31" s="92"/>
      <c r="F31" s="92"/>
      <c r="G31" s="106"/>
    </row>
    <row r="32" spans="1:7" ht="31.5">
      <c r="A32" s="92" t="s">
        <v>25</v>
      </c>
      <c r="B32" s="93" t="s">
        <v>247</v>
      </c>
      <c r="C32" s="92" t="s">
        <v>174</v>
      </c>
      <c r="D32" s="92">
        <v>900</v>
      </c>
      <c r="E32" s="92">
        <v>90004</v>
      </c>
      <c r="F32" s="92" t="s">
        <v>190</v>
      </c>
      <c r="G32" s="106">
        <v>9834</v>
      </c>
    </row>
    <row r="33" spans="1:7" s="18" customFormat="1" ht="15.75">
      <c r="A33" s="385" t="s">
        <v>92</v>
      </c>
      <c r="B33" s="385"/>
      <c r="C33" s="385"/>
      <c r="D33" s="385"/>
      <c r="E33" s="385"/>
      <c r="F33" s="385"/>
      <c r="G33" s="107">
        <f>G32</f>
        <v>9834</v>
      </c>
    </row>
    <row r="34" spans="1:7" s="18" customFormat="1" ht="15.75">
      <c r="A34" s="95"/>
      <c r="B34" s="102" t="s">
        <v>235</v>
      </c>
      <c r="C34" s="95"/>
      <c r="D34" s="95"/>
      <c r="E34" s="95"/>
      <c r="F34" s="95"/>
      <c r="G34" s="107"/>
    </row>
    <row r="35" spans="1:7" ht="19.5" customHeight="1">
      <c r="A35" s="92" t="s">
        <v>25</v>
      </c>
      <c r="B35" s="93" t="s">
        <v>185</v>
      </c>
      <c r="C35" s="92" t="s">
        <v>174</v>
      </c>
      <c r="D35" s="92">
        <v>921</v>
      </c>
      <c r="E35" s="92">
        <v>92109</v>
      </c>
      <c r="F35" s="92" t="s">
        <v>177</v>
      </c>
      <c r="G35" s="106">
        <v>4212</v>
      </c>
    </row>
    <row r="36" spans="1:7" ht="33" customHeight="1">
      <c r="A36" s="92" t="s">
        <v>26</v>
      </c>
      <c r="B36" s="93" t="s">
        <v>186</v>
      </c>
      <c r="C36" s="92" t="s">
        <v>174</v>
      </c>
      <c r="D36" s="92">
        <v>921</v>
      </c>
      <c r="E36" s="92">
        <v>92109</v>
      </c>
      <c r="F36" s="92" t="s">
        <v>175</v>
      </c>
      <c r="G36" s="106">
        <v>6000</v>
      </c>
    </row>
    <row r="37" spans="1:7" s="18" customFormat="1" ht="15.75">
      <c r="A37" s="385" t="s">
        <v>92</v>
      </c>
      <c r="B37" s="385"/>
      <c r="C37" s="385"/>
      <c r="D37" s="385"/>
      <c r="E37" s="385"/>
      <c r="F37" s="385"/>
      <c r="G37" s="107">
        <f>G36+G35</f>
        <v>10212</v>
      </c>
    </row>
    <row r="38" spans="1:7" ht="15.75">
      <c r="A38" s="92"/>
      <c r="B38" s="102" t="s">
        <v>187</v>
      </c>
      <c r="C38" s="92"/>
      <c r="D38" s="92"/>
      <c r="E38" s="92"/>
      <c r="F38" s="92"/>
      <c r="G38" s="106"/>
    </row>
    <row r="39" spans="1:7" ht="31.5">
      <c r="A39" s="92" t="s">
        <v>25</v>
      </c>
      <c r="B39" s="93" t="s">
        <v>191</v>
      </c>
      <c r="C39" s="92" t="s">
        <v>174</v>
      </c>
      <c r="D39" s="92">
        <v>600</v>
      </c>
      <c r="E39" s="92">
        <v>60016</v>
      </c>
      <c r="F39" s="92" t="s">
        <v>177</v>
      </c>
      <c r="G39" s="106">
        <v>5263</v>
      </c>
    </row>
    <row r="40" spans="1:7" s="18" customFormat="1" ht="15.75">
      <c r="A40" s="385" t="s">
        <v>92</v>
      </c>
      <c r="B40" s="385"/>
      <c r="C40" s="385"/>
      <c r="D40" s="385"/>
      <c r="E40" s="385"/>
      <c r="F40" s="385"/>
      <c r="G40" s="107">
        <f>G39</f>
        <v>5263</v>
      </c>
    </row>
    <row r="41" spans="1:7" s="18" customFormat="1" ht="15.75">
      <c r="A41" s="95"/>
      <c r="B41" s="102" t="s">
        <v>236</v>
      </c>
      <c r="C41" s="95"/>
      <c r="D41" s="95"/>
      <c r="E41" s="95"/>
      <c r="F41" s="95"/>
      <c r="G41" s="107"/>
    </row>
    <row r="42" spans="1:7" ht="18.75" customHeight="1">
      <c r="A42" s="92" t="s">
        <v>25</v>
      </c>
      <c r="B42" s="93" t="s">
        <v>191</v>
      </c>
      <c r="C42" s="92" t="s">
        <v>174</v>
      </c>
      <c r="D42" s="92">
        <v>600</v>
      </c>
      <c r="E42" s="92">
        <v>60016</v>
      </c>
      <c r="F42" s="92" t="s">
        <v>177</v>
      </c>
      <c r="G42" s="106">
        <v>16922</v>
      </c>
    </row>
    <row r="43" spans="1:7" s="18" customFormat="1" ht="15.75">
      <c r="A43" s="385" t="s">
        <v>92</v>
      </c>
      <c r="B43" s="385"/>
      <c r="C43" s="385"/>
      <c r="D43" s="385"/>
      <c r="E43" s="385"/>
      <c r="F43" s="385"/>
      <c r="G43" s="107">
        <f>G42</f>
        <v>16922</v>
      </c>
    </row>
    <row r="44" spans="1:7" ht="15.75">
      <c r="A44" s="92"/>
      <c r="B44" s="102" t="s">
        <v>192</v>
      </c>
      <c r="C44" s="92"/>
      <c r="D44" s="92"/>
      <c r="E44" s="92"/>
      <c r="F44" s="92"/>
      <c r="G44" s="106"/>
    </row>
    <row r="45" spans="1:7" ht="31.5">
      <c r="A45" s="92" t="s">
        <v>25</v>
      </c>
      <c r="B45" s="93" t="s">
        <v>193</v>
      </c>
      <c r="C45" s="92" t="s">
        <v>174</v>
      </c>
      <c r="D45" s="92">
        <v>754</v>
      </c>
      <c r="E45" s="92">
        <v>75412</v>
      </c>
      <c r="F45" s="92" t="s">
        <v>177</v>
      </c>
      <c r="G45" s="106">
        <v>6900</v>
      </c>
    </row>
    <row r="46" spans="1:7" ht="15.75">
      <c r="A46" s="92" t="s">
        <v>26</v>
      </c>
      <c r="B46" s="93" t="s">
        <v>194</v>
      </c>
      <c r="C46" s="92" t="s">
        <v>174</v>
      </c>
      <c r="D46" s="92">
        <v>754</v>
      </c>
      <c r="E46" s="92">
        <v>75412</v>
      </c>
      <c r="F46" s="92" t="s">
        <v>177</v>
      </c>
      <c r="G46" s="106">
        <v>1508</v>
      </c>
    </row>
    <row r="47" spans="1:7" s="18" customFormat="1" ht="15.75">
      <c r="A47" s="385" t="s">
        <v>92</v>
      </c>
      <c r="B47" s="385"/>
      <c r="C47" s="385"/>
      <c r="D47" s="385"/>
      <c r="E47" s="385"/>
      <c r="F47" s="385"/>
      <c r="G47" s="107">
        <f>G46+G45</f>
        <v>8408</v>
      </c>
    </row>
    <row r="48" spans="1:7" s="18" customFormat="1" ht="15.75">
      <c r="A48" s="95"/>
      <c r="B48" s="102" t="s">
        <v>237</v>
      </c>
      <c r="C48" s="95"/>
      <c r="D48" s="95"/>
      <c r="E48" s="95"/>
      <c r="F48" s="95"/>
      <c r="G48" s="107"/>
    </row>
    <row r="49" spans="1:7" ht="37.5" customHeight="1">
      <c r="A49" s="92" t="s">
        <v>25</v>
      </c>
      <c r="B49" s="93" t="s">
        <v>195</v>
      </c>
      <c r="C49" s="92" t="s">
        <v>174</v>
      </c>
      <c r="D49" s="92">
        <v>900</v>
      </c>
      <c r="E49" s="92">
        <v>90095</v>
      </c>
      <c r="F49" s="92" t="s">
        <v>177</v>
      </c>
      <c r="G49" s="106">
        <v>6731</v>
      </c>
    </row>
    <row r="50" spans="1:7" s="18" customFormat="1" ht="15.75">
      <c r="A50" s="385" t="s">
        <v>92</v>
      </c>
      <c r="B50" s="385"/>
      <c r="C50" s="385"/>
      <c r="D50" s="385"/>
      <c r="E50" s="385"/>
      <c r="F50" s="385"/>
      <c r="G50" s="107">
        <f>G49</f>
        <v>6731</v>
      </c>
    </row>
    <row r="51" spans="1:7" ht="15.75">
      <c r="A51" s="92"/>
      <c r="B51" s="102" t="s">
        <v>196</v>
      </c>
      <c r="C51" s="92"/>
      <c r="D51" s="92"/>
      <c r="E51" s="92"/>
      <c r="F51" s="92"/>
      <c r="G51" s="106"/>
    </row>
    <row r="52" spans="1:7" ht="15.75">
      <c r="A52" s="92" t="s">
        <v>25</v>
      </c>
      <c r="B52" s="93" t="s">
        <v>197</v>
      </c>
      <c r="C52" s="92" t="s">
        <v>174</v>
      </c>
      <c r="D52" s="92">
        <v>600</v>
      </c>
      <c r="E52" s="92">
        <v>60016</v>
      </c>
      <c r="F52" s="92" t="s">
        <v>177</v>
      </c>
      <c r="G52" s="106">
        <v>13315</v>
      </c>
    </row>
    <row r="53" spans="1:7" s="18" customFormat="1" ht="20.25" customHeight="1">
      <c r="A53" s="385" t="s">
        <v>92</v>
      </c>
      <c r="B53" s="385"/>
      <c r="C53" s="385"/>
      <c r="D53" s="385"/>
      <c r="E53" s="385"/>
      <c r="F53" s="385"/>
      <c r="G53" s="107">
        <f>G52</f>
        <v>13315</v>
      </c>
    </row>
    <row r="54" spans="1:7" s="18" customFormat="1" ht="15.75">
      <c r="A54" s="95"/>
      <c r="B54" s="102" t="s">
        <v>238</v>
      </c>
      <c r="C54" s="95"/>
      <c r="D54" s="95"/>
      <c r="E54" s="95"/>
      <c r="F54" s="95"/>
      <c r="G54" s="107"/>
    </row>
    <row r="55" spans="1:7" ht="18.75" customHeight="1">
      <c r="A55" s="92" t="s">
        <v>25</v>
      </c>
      <c r="B55" s="93" t="s">
        <v>313</v>
      </c>
      <c r="C55" s="92" t="s">
        <v>174</v>
      </c>
      <c r="D55" s="92">
        <v>921</v>
      </c>
      <c r="E55" s="92">
        <v>92109</v>
      </c>
      <c r="F55" s="92" t="s">
        <v>175</v>
      </c>
      <c r="G55" s="106">
        <v>8576</v>
      </c>
    </row>
    <row r="56" spans="1:7" s="18" customFormat="1" ht="15.75">
      <c r="A56" s="385" t="s">
        <v>92</v>
      </c>
      <c r="B56" s="385"/>
      <c r="C56" s="385"/>
      <c r="D56" s="385"/>
      <c r="E56" s="385"/>
      <c r="F56" s="385"/>
      <c r="G56" s="107">
        <f>G55</f>
        <v>8576</v>
      </c>
    </row>
    <row r="57" spans="1:7" ht="15.75">
      <c r="A57" s="92"/>
      <c r="B57" s="102" t="s">
        <v>198</v>
      </c>
      <c r="C57" s="92"/>
      <c r="D57" s="92"/>
      <c r="E57" s="92"/>
      <c r="F57" s="92"/>
      <c r="G57" s="106"/>
    </row>
    <row r="58" spans="1:7" ht="15.75">
      <c r="A58" s="92" t="s">
        <v>25</v>
      </c>
      <c r="B58" s="93" t="s">
        <v>199</v>
      </c>
      <c r="C58" s="92" t="s">
        <v>174</v>
      </c>
      <c r="D58" s="92">
        <v>921</v>
      </c>
      <c r="E58" s="92">
        <v>92109</v>
      </c>
      <c r="F58" s="92" t="s">
        <v>177</v>
      </c>
      <c r="G58" s="106">
        <v>6000</v>
      </c>
    </row>
    <row r="59" spans="1:7" ht="15.75">
      <c r="A59" s="92" t="s">
        <v>26</v>
      </c>
      <c r="B59" s="93" t="s">
        <v>200</v>
      </c>
      <c r="C59" s="92" t="s">
        <v>174</v>
      </c>
      <c r="D59" s="92">
        <v>600</v>
      </c>
      <c r="E59" s="92">
        <v>60016</v>
      </c>
      <c r="F59" s="92" t="s">
        <v>177</v>
      </c>
      <c r="G59" s="106">
        <v>6309</v>
      </c>
    </row>
    <row r="60" spans="1:7" s="18" customFormat="1" ht="15.75">
      <c r="A60" s="385" t="s">
        <v>92</v>
      </c>
      <c r="B60" s="385"/>
      <c r="C60" s="385"/>
      <c r="D60" s="385"/>
      <c r="E60" s="385"/>
      <c r="F60" s="385"/>
      <c r="G60" s="107">
        <f>G59+G58</f>
        <v>12309</v>
      </c>
    </row>
    <row r="61" spans="1:7" s="18" customFormat="1" ht="15.75">
      <c r="A61" s="95"/>
      <c r="B61" s="102" t="s">
        <v>239</v>
      </c>
      <c r="C61" s="95"/>
      <c r="D61" s="95"/>
      <c r="E61" s="95"/>
      <c r="F61" s="95"/>
      <c r="G61" s="107"/>
    </row>
    <row r="62" spans="1:7" ht="18.75" customHeight="1">
      <c r="A62" s="92" t="s">
        <v>25</v>
      </c>
      <c r="B62" s="93" t="s">
        <v>201</v>
      </c>
      <c r="C62" s="92" t="s">
        <v>174</v>
      </c>
      <c r="D62" s="92">
        <v>921</v>
      </c>
      <c r="E62" s="92">
        <v>92109</v>
      </c>
      <c r="F62" s="92" t="s">
        <v>177</v>
      </c>
      <c r="G62" s="106">
        <v>6962</v>
      </c>
    </row>
    <row r="63" spans="1:7" s="18" customFormat="1" ht="15.75">
      <c r="A63" s="385" t="s">
        <v>92</v>
      </c>
      <c r="B63" s="385"/>
      <c r="C63" s="385"/>
      <c r="D63" s="385"/>
      <c r="E63" s="385"/>
      <c r="F63" s="385"/>
      <c r="G63" s="107">
        <f>G62</f>
        <v>6962</v>
      </c>
    </row>
    <row r="64" spans="1:7" ht="15.75">
      <c r="A64" s="92"/>
      <c r="B64" s="102" t="s">
        <v>202</v>
      </c>
      <c r="C64" s="92"/>
      <c r="D64" s="92"/>
      <c r="E64" s="92"/>
      <c r="F64" s="92"/>
      <c r="G64" s="106"/>
    </row>
    <row r="65" spans="1:7" ht="15.75">
      <c r="A65" s="92" t="s">
        <v>25</v>
      </c>
      <c r="B65" s="93" t="s">
        <v>203</v>
      </c>
      <c r="C65" s="92" t="s">
        <v>174</v>
      </c>
      <c r="D65" s="92">
        <v>754</v>
      </c>
      <c r="E65" s="92">
        <v>75412</v>
      </c>
      <c r="F65" s="92" t="s">
        <v>175</v>
      </c>
      <c r="G65" s="106">
        <v>5730</v>
      </c>
    </row>
    <row r="66" spans="1:7" ht="15.75">
      <c r="A66" s="92" t="s">
        <v>26</v>
      </c>
      <c r="B66" s="93" t="s">
        <v>710</v>
      </c>
      <c r="C66" s="92" t="s">
        <v>174</v>
      </c>
      <c r="D66" s="92">
        <v>900</v>
      </c>
      <c r="E66" s="92">
        <v>90004</v>
      </c>
      <c r="F66" s="92" t="s">
        <v>175</v>
      </c>
      <c r="G66" s="106">
        <v>4000</v>
      </c>
    </row>
    <row r="67" spans="1:7" s="18" customFormat="1" ht="15.75">
      <c r="A67" s="385" t="s">
        <v>92</v>
      </c>
      <c r="B67" s="385"/>
      <c r="C67" s="385"/>
      <c r="D67" s="385"/>
      <c r="E67" s="385"/>
      <c r="F67" s="385"/>
      <c r="G67" s="107">
        <f>G66+G65</f>
        <v>9730</v>
      </c>
    </row>
    <row r="68" spans="1:7" s="18" customFormat="1" ht="15.75">
      <c r="A68" s="95"/>
      <c r="B68" s="102" t="s">
        <v>240</v>
      </c>
      <c r="C68" s="95"/>
      <c r="D68" s="95"/>
      <c r="E68" s="95"/>
      <c r="F68" s="95"/>
      <c r="G68" s="107"/>
    </row>
    <row r="69" spans="1:7" ht="18.75" customHeight="1">
      <c r="A69" s="92" t="s">
        <v>25</v>
      </c>
      <c r="B69" s="93" t="s">
        <v>248</v>
      </c>
      <c r="C69" s="92" t="s">
        <v>174</v>
      </c>
      <c r="D69" s="92">
        <v>754</v>
      </c>
      <c r="E69" s="92">
        <v>75412</v>
      </c>
      <c r="F69" s="92" t="s">
        <v>177</v>
      </c>
      <c r="G69" s="106">
        <v>9373</v>
      </c>
    </row>
    <row r="70" spans="1:7" s="18" customFormat="1" ht="18" customHeight="1">
      <c r="A70" s="385" t="s">
        <v>92</v>
      </c>
      <c r="B70" s="385"/>
      <c r="C70" s="385"/>
      <c r="D70" s="385"/>
      <c r="E70" s="385"/>
      <c r="F70" s="385"/>
      <c r="G70" s="107">
        <f>G69</f>
        <v>9373</v>
      </c>
    </row>
    <row r="71" spans="1:7" ht="15.75">
      <c r="A71" s="92"/>
      <c r="B71" s="102" t="s">
        <v>204</v>
      </c>
      <c r="C71" s="92"/>
      <c r="D71" s="92"/>
      <c r="E71" s="92"/>
      <c r="F71" s="92"/>
      <c r="G71" s="106"/>
    </row>
    <row r="72" spans="1:7" ht="31.5">
      <c r="A72" s="92" t="s">
        <v>25</v>
      </c>
      <c r="B72" s="93" t="s">
        <v>205</v>
      </c>
      <c r="C72" s="92" t="s">
        <v>174</v>
      </c>
      <c r="D72" s="92">
        <v>600</v>
      </c>
      <c r="E72" s="92">
        <v>60016</v>
      </c>
      <c r="F72" s="92" t="s">
        <v>177</v>
      </c>
      <c r="G72" s="106">
        <v>8346</v>
      </c>
    </row>
    <row r="73" spans="1:7" s="18" customFormat="1" ht="15.75">
      <c r="A73" s="385" t="s">
        <v>92</v>
      </c>
      <c r="B73" s="385"/>
      <c r="C73" s="385"/>
      <c r="D73" s="385"/>
      <c r="E73" s="385"/>
      <c r="F73" s="385"/>
      <c r="G73" s="107">
        <f>G72</f>
        <v>8346</v>
      </c>
    </row>
    <row r="74" spans="1:7" s="18" customFormat="1" ht="15.75">
      <c r="A74" s="95"/>
      <c r="B74" s="102" t="s">
        <v>241</v>
      </c>
      <c r="C74" s="95"/>
      <c r="D74" s="95"/>
      <c r="E74" s="95"/>
      <c r="F74" s="95"/>
      <c r="G74" s="107"/>
    </row>
    <row r="75" spans="1:7" ht="31.5">
      <c r="A75" s="92" t="s">
        <v>25</v>
      </c>
      <c r="B75" s="93" t="s">
        <v>316</v>
      </c>
      <c r="C75" s="92" t="s">
        <v>174</v>
      </c>
      <c r="D75" s="92">
        <v>921</v>
      </c>
      <c r="E75" s="92">
        <v>92109</v>
      </c>
      <c r="F75" s="92" t="s">
        <v>175</v>
      </c>
      <c r="G75" s="106">
        <v>16041</v>
      </c>
    </row>
    <row r="76" spans="1:7" s="18" customFormat="1" ht="15.75">
      <c r="A76" s="385" t="s">
        <v>92</v>
      </c>
      <c r="B76" s="385"/>
      <c r="C76" s="385"/>
      <c r="D76" s="385"/>
      <c r="E76" s="385"/>
      <c r="F76" s="385"/>
      <c r="G76" s="107">
        <f>G75</f>
        <v>16041</v>
      </c>
    </row>
    <row r="77" spans="1:7" ht="15.75">
      <c r="A77" s="92"/>
      <c r="B77" s="102" t="s">
        <v>206</v>
      </c>
      <c r="C77" s="92"/>
      <c r="D77" s="92"/>
      <c r="E77" s="92"/>
      <c r="F77" s="92"/>
      <c r="G77" s="106"/>
    </row>
    <row r="78" spans="1:7" ht="15.75">
      <c r="A78" s="92" t="s">
        <v>25</v>
      </c>
      <c r="B78" s="93" t="s">
        <v>207</v>
      </c>
      <c r="C78" s="92" t="s">
        <v>174</v>
      </c>
      <c r="D78" s="92">
        <v>921</v>
      </c>
      <c r="E78" s="92">
        <v>92109</v>
      </c>
      <c r="F78" s="92" t="s">
        <v>175</v>
      </c>
      <c r="G78" s="106">
        <v>13064</v>
      </c>
    </row>
    <row r="79" spans="1:7" s="18" customFormat="1" ht="15.75">
      <c r="A79" s="385" t="s">
        <v>92</v>
      </c>
      <c r="B79" s="385"/>
      <c r="C79" s="385"/>
      <c r="D79" s="385"/>
      <c r="E79" s="385"/>
      <c r="F79" s="385"/>
      <c r="G79" s="107">
        <f>G78</f>
        <v>13064</v>
      </c>
    </row>
    <row r="80" spans="1:7" ht="15.75">
      <c r="A80" s="92"/>
      <c r="B80" s="102" t="s">
        <v>711</v>
      </c>
      <c r="C80" s="92"/>
      <c r="D80" s="92"/>
      <c r="E80" s="92"/>
      <c r="F80" s="92"/>
      <c r="G80" s="106"/>
    </row>
    <row r="81" spans="1:7" ht="18.75" customHeight="1">
      <c r="A81" s="92" t="s">
        <v>25</v>
      </c>
      <c r="B81" s="93" t="s">
        <v>208</v>
      </c>
      <c r="C81" s="92" t="s">
        <v>174</v>
      </c>
      <c r="D81" s="92">
        <v>926</v>
      </c>
      <c r="E81" s="92">
        <v>92601</v>
      </c>
      <c r="F81" s="92" t="s">
        <v>175</v>
      </c>
      <c r="G81" s="106">
        <v>5955</v>
      </c>
    </row>
    <row r="82" spans="1:7" s="18" customFormat="1" ht="15.75">
      <c r="A82" s="385" t="s">
        <v>92</v>
      </c>
      <c r="B82" s="385"/>
      <c r="C82" s="385"/>
      <c r="D82" s="385"/>
      <c r="E82" s="385"/>
      <c r="F82" s="385"/>
      <c r="G82" s="107">
        <f>G81</f>
        <v>5955</v>
      </c>
    </row>
    <row r="83" spans="1:7" ht="15.75">
      <c r="A83" s="96"/>
      <c r="B83" s="103" t="s">
        <v>209</v>
      </c>
      <c r="C83" s="96"/>
      <c r="D83" s="96"/>
      <c r="E83" s="96"/>
      <c r="F83" s="96"/>
      <c r="G83" s="108"/>
    </row>
    <row r="84" spans="1:7" ht="31.5">
      <c r="A84" s="92" t="s">
        <v>25</v>
      </c>
      <c r="B84" s="93" t="s">
        <v>210</v>
      </c>
      <c r="C84" s="92" t="s">
        <v>174</v>
      </c>
      <c r="D84" s="92">
        <v>600</v>
      </c>
      <c r="E84" s="92">
        <v>60016</v>
      </c>
      <c r="F84" s="92" t="s">
        <v>177</v>
      </c>
      <c r="G84" s="106">
        <v>8390</v>
      </c>
    </row>
    <row r="85" spans="1:7" ht="31.5">
      <c r="A85" s="92" t="s">
        <v>26</v>
      </c>
      <c r="B85" s="93" t="s">
        <v>211</v>
      </c>
      <c r="C85" s="92" t="s">
        <v>174</v>
      </c>
      <c r="D85" s="92">
        <v>600</v>
      </c>
      <c r="E85" s="92">
        <v>60016</v>
      </c>
      <c r="F85" s="92" t="s">
        <v>177</v>
      </c>
      <c r="G85" s="106">
        <v>3499</v>
      </c>
    </row>
    <row r="86" spans="1:7" s="18" customFormat="1" ht="21.75" customHeight="1">
      <c r="A86" s="385" t="s">
        <v>92</v>
      </c>
      <c r="B86" s="385"/>
      <c r="C86" s="385"/>
      <c r="D86" s="385"/>
      <c r="E86" s="385"/>
      <c r="F86" s="385"/>
      <c r="G86" s="107">
        <f>G85+G84</f>
        <v>11889</v>
      </c>
    </row>
    <row r="87" spans="1:7" ht="15.75">
      <c r="A87" s="92"/>
      <c r="B87" s="102" t="s">
        <v>212</v>
      </c>
      <c r="C87" s="92"/>
      <c r="D87" s="92"/>
      <c r="E87" s="92"/>
      <c r="F87" s="92"/>
      <c r="G87" s="106"/>
    </row>
    <row r="88" spans="1:7" ht="21.75" customHeight="1">
      <c r="A88" s="92" t="s">
        <v>25</v>
      </c>
      <c r="B88" s="93" t="s">
        <v>184</v>
      </c>
      <c r="C88" s="92" t="s">
        <v>174</v>
      </c>
      <c r="D88" s="92">
        <v>900</v>
      </c>
      <c r="E88" s="92">
        <v>90004</v>
      </c>
      <c r="F88" s="92" t="s">
        <v>177</v>
      </c>
      <c r="G88" s="106">
        <v>7000</v>
      </c>
    </row>
    <row r="89" spans="1:7" ht="31.5">
      <c r="A89" s="92" t="s">
        <v>26</v>
      </c>
      <c r="B89" s="93" t="s">
        <v>213</v>
      </c>
      <c r="C89" s="92" t="s">
        <v>174</v>
      </c>
      <c r="D89" s="92">
        <v>754</v>
      </c>
      <c r="E89" s="92">
        <v>75412</v>
      </c>
      <c r="F89" s="92" t="s">
        <v>175</v>
      </c>
      <c r="G89" s="106">
        <v>3652</v>
      </c>
    </row>
    <row r="90" spans="1:7" s="18" customFormat="1" ht="15.75">
      <c r="A90" s="385" t="s">
        <v>92</v>
      </c>
      <c r="B90" s="385"/>
      <c r="C90" s="385"/>
      <c r="D90" s="385"/>
      <c r="E90" s="385"/>
      <c r="F90" s="385"/>
      <c r="G90" s="107">
        <f>G89+G88</f>
        <v>10652</v>
      </c>
    </row>
    <row r="91" spans="1:7" ht="15.75">
      <c r="A91" s="92"/>
      <c r="B91" s="102" t="s">
        <v>214</v>
      </c>
      <c r="C91" s="92"/>
      <c r="D91" s="92"/>
      <c r="E91" s="92"/>
      <c r="F91" s="92"/>
      <c r="G91" s="106"/>
    </row>
    <row r="92" spans="1:7" ht="31.5">
      <c r="A92" s="94" t="s">
        <v>25</v>
      </c>
      <c r="B92" s="93" t="s">
        <v>242</v>
      </c>
      <c r="C92" s="94" t="s">
        <v>174</v>
      </c>
      <c r="D92" s="94">
        <v>801</v>
      </c>
      <c r="E92" s="94">
        <v>80101</v>
      </c>
      <c r="F92" s="94" t="s">
        <v>177</v>
      </c>
      <c r="G92" s="106">
        <v>11868</v>
      </c>
    </row>
    <row r="93" spans="1:7" s="18" customFormat="1" ht="15.75">
      <c r="A93" s="385" t="s">
        <v>92</v>
      </c>
      <c r="B93" s="385"/>
      <c r="C93" s="385"/>
      <c r="D93" s="385"/>
      <c r="E93" s="385"/>
      <c r="F93" s="385"/>
      <c r="G93" s="107">
        <f>G92</f>
        <v>11868</v>
      </c>
    </row>
    <row r="94" spans="1:7" s="18" customFormat="1" ht="15.75">
      <c r="A94" s="95"/>
      <c r="B94" s="102" t="s">
        <v>712</v>
      </c>
      <c r="C94" s="95"/>
      <c r="D94" s="95"/>
      <c r="E94" s="95"/>
      <c r="F94" s="95"/>
      <c r="G94" s="107"/>
    </row>
    <row r="95" spans="1:7" ht="26.25" customHeight="1">
      <c r="A95" s="92" t="s">
        <v>25</v>
      </c>
      <c r="B95" s="93" t="s">
        <v>229</v>
      </c>
      <c r="C95" s="94" t="s">
        <v>174</v>
      </c>
      <c r="D95" s="92">
        <v>900</v>
      </c>
      <c r="E95" s="92">
        <v>90004</v>
      </c>
      <c r="F95" s="94" t="s">
        <v>175</v>
      </c>
      <c r="G95" s="106">
        <v>8010</v>
      </c>
    </row>
    <row r="96" spans="1:7" s="18" customFormat="1" ht="15.75">
      <c r="A96" s="385" t="s">
        <v>92</v>
      </c>
      <c r="B96" s="385"/>
      <c r="C96" s="385"/>
      <c r="D96" s="385"/>
      <c r="E96" s="385"/>
      <c r="F96" s="385"/>
      <c r="G96" s="107">
        <f>G95</f>
        <v>8010</v>
      </c>
    </row>
    <row r="97" spans="1:7" ht="15.75">
      <c r="A97" s="92"/>
      <c r="B97" s="102" t="s">
        <v>215</v>
      </c>
      <c r="C97" s="92"/>
      <c r="D97" s="92"/>
      <c r="E97" s="92"/>
      <c r="F97" s="92"/>
      <c r="G97" s="106"/>
    </row>
    <row r="98" spans="1:7" ht="24" customHeight="1">
      <c r="A98" s="92" t="s">
        <v>25</v>
      </c>
      <c r="B98" s="93" t="s">
        <v>216</v>
      </c>
      <c r="C98" s="92" t="s">
        <v>174</v>
      </c>
      <c r="D98" s="92">
        <v>801</v>
      </c>
      <c r="E98" s="92">
        <v>80101</v>
      </c>
      <c r="F98" s="92" t="s">
        <v>177</v>
      </c>
      <c r="G98" s="106">
        <v>9100</v>
      </c>
    </row>
    <row r="99" spans="1:7" s="18" customFormat="1" ht="15.75">
      <c r="A99" s="385" t="s">
        <v>92</v>
      </c>
      <c r="B99" s="385"/>
      <c r="C99" s="385"/>
      <c r="D99" s="385"/>
      <c r="E99" s="385"/>
      <c r="F99" s="385"/>
      <c r="G99" s="107">
        <f>G98</f>
        <v>9100</v>
      </c>
    </row>
    <row r="100" spans="1:7" ht="15.75">
      <c r="A100" s="92"/>
      <c r="B100" s="102" t="s">
        <v>217</v>
      </c>
      <c r="C100" s="92"/>
      <c r="D100" s="92"/>
      <c r="E100" s="92"/>
      <c r="F100" s="92"/>
      <c r="G100" s="106"/>
    </row>
    <row r="101" spans="1:7" ht="39" customHeight="1">
      <c r="A101" s="92" t="s">
        <v>25</v>
      </c>
      <c r="B101" s="93" t="s">
        <v>218</v>
      </c>
      <c r="C101" s="94" t="s">
        <v>174</v>
      </c>
      <c r="D101" s="92">
        <v>600</v>
      </c>
      <c r="E101" s="92">
        <v>60016</v>
      </c>
      <c r="F101" s="92" t="s">
        <v>177</v>
      </c>
      <c r="G101" s="106">
        <v>7633</v>
      </c>
    </row>
    <row r="102" spans="1:7" s="18" customFormat="1" ht="21.75" customHeight="1">
      <c r="A102" s="385" t="s">
        <v>92</v>
      </c>
      <c r="B102" s="385"/>
      <c r="C102" s="385"/>
      <c r="D102" s="385"/>
      <c r="E102" s="385"/>
      <c r="F102" s="385"/>
      <c r="G102" s="107">
        <f>G101</f>
        <v>7633</v>
      </c>
    </row>
    <row r="103" spans="1:7" ht="15.75">
      <c r="A103" s="92"/>
      <c r="B103" s="102" t="s">
        <v>219</v>
      </c>
      <c r="C103" s="92"/>
      <c r="D103" s="92"/>
      <c r="E103" s="92"/>
      <c r="F103" s="92"/>
      <c r="G103" s="106"/>
    </row>
    <row r="104" spans="1:7" ht="31.5">
      <c r="A104" s="92" t="s">
        <v>25</v>
      </c>
      <c r="B104" s="93" t="s">
        <v>220</v>
      </c>
      <c r="C104" s="92" t="s">
        <v>174</v>
      </c>
      <c r="D104" s="92">
        <v>754</v>
      </c>
      <c r="E104" s="92">
        <v>75412</v>
      </c>
      <c r="F104" s="92" t="s">
        <v>177</v>
      </c>
      <c r="G104" s="106">
        <v>11344</v>
      </c>
    </row>
    <row r="105" spans="1:7" ht="15.75">
      <c r="A105" s="386" t="s">
        <v>92</v>
      </c>
      <c r="B105" s="386"/>
      <c r="C105" s="386"/>
      <c r="D105" s="386"/>
      <c r="E105" s="386"/>
      <c r="F105" s="386"/>
      <c r="G105" s="107">
        <f>G104</f>
        <v>11344</v>
      </c>
    </row>
    <row r="106" spans="1:7" s="18" customFormat="1" ht="15.75">
      <c r="A106" s="95"/>
      <c r="B106" s="102" t="s">
        <v>243</v>
      </c>
      <c r="C106" s="95"/>
      <c r="D106" s="95"/>
      <c r="E106" s="95"/>
      <c r="F106" s="95"/>
      <c r="G106" s="107"/>
    </row>
    <row r="107" spans="1:7" ht="32.25" customHeight="1">
      <c r="A107" s="92" t="s">
        <v>25</v>
      </c>
      <c r="B107" s="93" t="s">
        <v>221</v>
      </c>
      <c r="C107" s="94" t="s">
        <v>174</v>
      </c>
      <c r="D107" s="92">
        <v>600</v>
      </c>
      <c r="E107" s="92">
        <v>60016</v>
      </c>
      <c r="F107" s="94" t="s">
        <v>177</v>
      </c>
      <c r="G107" s="109">
        <v>4802</v>
      </c>
    </row>
    <row r="108" spans="1:7" s="18" customFormat="1" ht="15.75">
      <c r="A108" s="385" t="s">
        <v>92</v>
      </c>
      <c r="B108" s="385"/>
      <c r="C108" s="385"/>
      <c r="D108" s="385"/>
      <c r="E108" s="385"/>
      <c r="F108" s="385"/>
      <c r="G108" s="107">
        <f>G107</f>
        <v>4802</v>
      </c>
    </row>
    <row r="109" spans="1:7" ht="15.75">
      <c r="A109" s="92"/>
      <c r="B109" s="102" t="s">
        <v>222</v>
      </c>
      <c r="C109" s="92"/>
      <c r="D109" s="92"/>
      <c r="E109" s="92"/>
      <c r="F109" s="92"/>
      <c r="G109" s="106"/>
    </row>
    <row r="110" spans="1:7" ht="31.5">
      <c r="A110" s="92" t="s">
        <v>25</v>
      </c>
      <c r="B110" s="93" t="s">
        <v>223</v>
      </c>
      <c r="C110" s="92" t="s">
        <v>174</v>
      </c>
      <c r="D110" s="92">
        <v>754</v>
      </c>
      <c r="E110" s="92">
        <v>75412</v>
      </c>
      <c r="F110" s="92" t="s">
        <v>177</v>
      </c>
      <c r="G110" s="106">
        <v>8891</v>
      </c>
    </row>
    <row r="111" spans="1:7" s="18" customFormat="1" ht="15.75">
      <c r="A111" s="385" t="s">
        <v>92</v>
      </c>
      <c r="B111" s="385"/>
      <c r="C111" s="385"/>
      <c r="D111" s="385"/>
      <c r="E111" s="385"/>
      <c r="F111" s="385"/>
      <c r="G111" s="107">
        <f>G110</f>
        <v>8891</v>
      </c>
    </row>
    <row r="112" spans="1:7" s="18" customFormat="1" ht="15.75">
      <c r="A112" s="97"/>
      <c r="B112" s="103" t="s">
        <v>244</v>
      </c>
      <c r="C112" s="97"/>
      <c r="D112" s="97"/>
      <c r="E112" s="97"/>
      <c r="F112" s="97"/>
      <c r="G112" s="110"/>
    </row>
    <row r="113" spans="1:7" ht="31.5">
      <c r="A113" s="92" t="s">
        <v>25</v>
      </c>
      <c r="B113" s="93" t="s">
        <v>188</v>
      </c>
      <c r="C113" s="92" t="s">
        <v>174</v>
      </c>
      <c r="D113" s="92">
        <v>600</v>
      </c>
      <c r="E113" s="92">
        <v>60016</v>
      </c>
      <c r="F113" s="92" t="s">
        <v>177</v>
      </c>
      <c r="G113" s="106">
        <v>10736</v>
      </c>
    </row>
    <row r="114" spans="1:7" s="18" customFormat="1" ht="15.75">
      <c r="A114" s="385" t="s">
        <v>92</v>
      </c>
      <c r="B114" s="385"/>
      <c r="C114" s="385"/>
      <c r="D114" s="385"/>
      <c r="E114" s="385"/>
      <c r="F114" s="385"/>
      <c r="G114" s="107">
        <f>G113</f>
        <v>10736</v>
      </c>
    </row>
    <row r="115" spans="1:7" ht="15.75">
      <c r="A115" s="92"/>
      <c r="B115" s="102" t="s">
        <v>224</v>
      </c>
      <c r="C115" s="92"/>
      <c r="D115" s="92"/>
      <c r="E115" s="92"/>
      <c r="F115" s="92"/>
      <c r="G115" s="106"/>
    </row>
    <row r="116" spans="1:7" ht="31.5">
      <c r="A116" s="92" t="s">
        <v>25</v>
      </c>
      <c r="B116" s="93" t="s">
        <v>225</v>
      </c>
      <c r="C116" s="92" t="s">
        <v>174</v>
      </c>
      <c r="D116" s="92">
        <v>921</v>
      </c>
      <c r="E116" s="92">
        <v>92109</v>
      </c>
      <c r="F116" s="92" t="s">
        <v>177</v>
      </c>
      <c r="G116" s="106">
        <v>4025</v>
      </c>
    </row>
    <row r="117" spans="1:7" ht="31.5">
      <c r="A117" s="92" t="s">
        <v>26</v>
      </c>
      <c r="B117" s="93" t="s">
        <v>186</v>
      </c>
      <c r="C117" s="92" t="s">
        <v>174</v>
      </c>
      <c r="D117" s="92">
        <v>921</v>
      </c>
      <c r="E117" s="92">
        <v>92109</v>
      </c>
      <c r="F117" s="92" t="s">
        <v>177</v>
      </c>
      <c r="G117" s="106">
        <v>3000</v>
      </c>
    </row>
    <row r="118" spans="1:7" s="18" customFormat="1" ht="15.75">
      <c r="A118" s="385" t="s">
        <v>92</v>
      </c>
      <c r="B118" s="385"/>
      <c r="C118" s="385"/>
      <c r="D118" s="385"/>
      <c r="E118" s="385"/>
      <c r="F118" s="385"/>
      <c r="G118" s="107">
        <f>G117+G116</f>
        <v>7025</v>
      </c>
    </row>
    <row r="119" spans="1:7" s="18" customFormat="1" ht="15.75">
      <c r="A119" s="95"/>
      <c r="B119" s="102" t="s">
        <v>245</v>
      </c>
      <c r="C119" s="95"/>
      <c r="D119" s="95"/>
      <c r="E119" s="95"/>
      <c r="F119" s="95"/>
      <c r="G119" s="107"/>
    </row>
    <row r="120" spans="1:7" ht="18.75" customHeight="1">
      <c r="A120" s="92" t="s">
        <v>25</v>
      </c>
      <c r="B120" s="93" t="s">
        <v>226</v>
      </c>
      <c r="C120" s="92" t="s">
        <v>174</v>
      </c>
      <c r="D120" s="92">
        <v>921</v>
      </c>
      <c r="E120" s="92">
        <v>92109</v>
      </c>
      <c r="F120" s="92" t="s">
        <v>175</v>
      </c>
      <c r="G120" s="106">
        <v>4000</v>
      </c>
    </row>
    <row r="121" spans="1:7" ht="31.5">
      <c r="A121" s="92" t="s">
        <v>26</v>
      </c>
      <c r="B121" s="93" t="s">
        <v>230</v>
      </c>
      <c r="C121" s="92" t="s">
        <v>174</v>
      </c>
      <c r="D121" s="92">
        <v>921</v>
      </c>
      <c r="E121" s="92">
        <v>92109</v>
      </c>
      <c r="F121" s="92" t="s">
        <v>177</v>
      </c>
      <c r="G121" s="106">
        <v>3171</v>
      </c>
    </row>
    <row r="122" spans="1:7" s="18" customFormat="1" ht="15.75">
      <c r="A122" s="385" t="s">
        <v>92</v>
      </c>
      <c r="B122" s="385"/>
      <c r="C122" s="385"/>
      <c r="D122" s="385"/>
      <c r="E122" s="385"/>
      <c r="F122" s="385"/>
      <c r="G122" s="107">
        <f>G121+G120</f>
        <v>7171</v>
      </c>
    </row>
    <row r="123" spans="1:7" ht="15.75">
      <c r="A123" s="92"/>
      <c r="B123" s="102" t="s">
        <v>227</v>
      </c>
      <c r="C123" s="92"/>
      <c r="D123" s="92"/>
      <c r="E123" s="92"/>
      <c r="F123" s="92"/>
      <c r="G123" s="106"/>
    </row>
    <row r="124" spans="1:7" ht="31.5">
      <c r="A124" s="92" t="s">
        <v>25</v>
      </c>
      <c r="B124" s="93" t="s">
        <v>228</v>
      </c>
      <c r="C124" s="92" t="s">
        <v>174</v>
      </c>
      <c r="D124" s="92">
        <v>900</v>
      </c>
      <c r="E124" s="92">
        <v>90004</v>
      </c>
      <c r="F124" s="92" t="s">
        <v>175</v>
      </c>
      <c r="G124" s="106">
        <v>8912</v>
      </c>
    </row>
    <row r="125" spans="1:7" s="18" customFormat="1" ht="15.75">
      <c r="A125" s="385" t="s">
        <v>92</v>
      </c>
      <c r="B125" s="385"/>
      <c r="C125" s="385"/>
      <c r="D125" s="385"/>
      <c r="E125" s="385"/>
      <c r="F125" s="385"/>
      <c r="G125" s="107">
        <f>G124</f>
        <v>8912</v>
      </c>
    </row>
    <row r="126" spans="1:7" s="105" customFormat="1" ht="24" customHeight="1">
      <c r="A126" s="387" t="s">
        <v>53</v>
      </c>
      <c r="B126" s="388"/>
      <c r="C126" s="388"/>
      <c r="D126" s="388"/>
      <c r="E126" s="388"/>
      <c r="F126" s="389"/>
      <c r="G126" s="110">
        <f>G125+G122+G118+G114+G111+G108+G105+G102+G99+G96+G93+G90+G86+G82+G79+G76+G73+G70+G67+G63+G60+G56+G53+G50+G47+G43+G40+G37+G33+G30+G27+G24+G21+G17+G14</f>
        <v>329316</v>
      </c>
    </row>
    <row r="131" ht="12.75">
      <c r="G131" s="266"/>
    </row>
    <row r="133" ht="12.75">
      <c r="G133" s="98"/>
    </row>
    <row r="134" ht="12.75">
      <c r="G134" s="98"/>
    </row>
  </sheetData>
  <sheetProtection/>
  <mergeCells count="39">
    <mergeCell ref="A99:F99"/>
    <mergeCell ref="A96:F96"/>
    <mergeCell ref="A125:F125"/>
    <mergeCell ref="A126:F126"/>
    <mergeCell ref="A118:F118"/>
    <mergeCell ref="A114:F114"/>
    <mergeCell ref="A122:F122"/>
    <mergeCell ref="A108:F108"/>
    <mergeCell ref="A111:F111"/>
    <mergeCell ref="A102:F102"/>
    <mergeCell ref="A105:F105"/>
    <mergeCell ref="A63:F63"/>
    <mergeCell ref="A67:F67"/>
    <mergeCell ref="A56:F56"/>
    <mergeCell ref="A93:F93"/>
    <mergeCell ref="A86:F86"/>
    <mergeCell ref="A90:F90"/>
    <mergeCell ref="A82:F82"/>
    <mergeCell ref="A79:F79"/>
    <mergeCell ref="A76:F76"/>
    <mergeCell ref="A70:F70"/>
    <mergeCell ref="A73:F73"/>
    <mergeCell ref="A60:F60"/>
    <mergeCell ref="A53:F53"/>
    <mergeCell ref="A50:F50"/>
    <mergeCell ref="A40:F40"/>
    <mergeCell ref="A43:F43"/>
    <mergeCell ref="A47:F47"/>
    <mergeCell ref="A30:F30"/>
    <mergeCell ref="A14:F14"/>
    <mergeCell ref="A17:F17"/>
    <mergeCell ref="A37:F37"/>
    <mergeCell ref="A33:F33"/>
    <mergeCell ref="A27:F27"/>
    <mergeCell ref="A24:F24"/>
    <mergeCell ref="F1:G3"/>
    <mergeCell ref="A5:G5"/>
    <mergeCell ref="A6:G6"/>
    <mergeCell ref="A21:F21"/>
  </mergeCells>
  <printOptions horizontalCentered="1"/>
  <pageMargins left="0.5118110236220472" right="0.5118110236220472" top="0.46" bottom="0.4724409448818898" header="0.35433070866141736" footer="0.31496062992125984"/>
  <pageSetup horizontalDpi="600" verticalDpi="600" orientation="landscape" paperSize="9" scale="90" r:id="rId1"/>
  <rowBreaks count="4" manualBreakCount="4">
    <brk id="30" max="255" man="1"/>
    <brk id="60" max="255" man="1"/>
    <brk id="90" max="255" man="1"/>
    <brk id="118" max="255" man="1"/>
  </rowBreaks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55"/>
  <sheetViews>
    <sheetView zoomScalePageLayoutView="0" workbookViewId="0" topLeftCell="A1">
      <selection activeCell="T10" sqref="T10"/>
    </sheetView>
  </sheetViews>
  <sheetFormatPr defaultColWidth="9.00390625" defaultRowHeight="12.75"/>
  <cols>
    <col min="1" max="1" width="3.875" style="1" customWidth="1"/>
    <col min="2" max="2" width="5.75390625" style="1" customWidth="1"/>
    <col min="3" max="3" width="5.25390625" style="1" customWidth="1"/>
    <col min="4" max="4" width="20.625" style="1" customWidth="1"/>
    <col min="5" max="5" width="11.00390625" style="1" customWidth="1"/>
    <col min="6" max="6" width="9.875" style="1" customWidth="1"/>
    <col min="7" max="7" width="9.625" style="1" customWidth="1"/>
    <col min="8" max="8" width="9.125" style="1" customWidth="1"/>
    <col min="9" max="10" width="8.75390625" style="1" customWidth="1"/>
    <col min="11" max="11" width="8.875" style="1" customWidth="1"/>
    <col min="12" max="12" width="7.375" style="1" customWidth="1"/>
    <col min="13" max="13" width="7.75390625" style="1" customWidth="1"/>
    <col min="14" max="14" width="10.125" style="1" bestFit="1" customWidth="1"/>
    <col min="15" max="15" width="9.75390625" style="0" customWidth="1"/>
    <col min="16" max="16" width="9.25390625" style="0" customWidth="1"/>
    <col min="17" max="17" width="8.25390625" style="0" customWidth="1"/>
    <col min="18" max="18" width="8.625" style="0" customWidth="1"/>
  </cols>
  <sheetData>
    <row r="1" spans="14:18" ht="12.75">
      <c r="N1" s="326" t="s">
        <v>720</v>
      </c>
      <c r="O1" s="326"/>
      <c r="P1" s="326"/>
      <c r="Q1" s="326"/>
      <c r="R1" s="326"/>
    </row>
    <row r="2" spans="14:18" ht="12.75">
      <c r="N2" s="326"/>
      <c r="O2" s="326"/>
      <c r="P2" s="326"/>
      <c r="Q2" s="326"/>
      <c r="R2" s="326"/>
    </row>
    <row r="3" spans="14:18" ht="32.25" customHeight="1">
      <c r="N3" s="326"/>
      <c r="O3" s="326"/>
      <c r="P3" s="326"/>
      <c r="Q3" s="326"/>
      <c r="R3" s="326"/>
    </row>
    <row r="4" spans="1:18" ht="18">
      <c r="A4" s="297" t="s">
        <v>719</v>
      </c>
      <c r="B4" s="297"/>
      <c r="C4" s="297"/>
      <c r="D4" s="297"/>
      <c r="E4" s="297"/>
      <c r="F4" s="297"/>
      <c r="G4" s="297"/>
      <c r="H4" s="297"/>
      <c r="I4" s="297"/>
      <c r="J4" s="297"/>
      <c r="K4" s="297"/>
      <c r="L4" s="297"/>
      <c r="M4" s="297"/>
      <c r="N4" s="297"/>
      <c r="O4" s="297"/>
      <c r="P4" s="297"/>
      <c r="Q4" s="297"/>
      <c r="R4" s="297"/>
    </row>
    <row r="5" spans="1:8" ht="18">
      <c r="A5" s="3"/>
      <c r="B5" s="3"/>
      <c r="C5" s="3"/>
      <c r="D5" s="3"/>
      <c r="E5" s="3"/>
      <c r="F5" s="3"/>
      <c r="G5" s="3"/>
      <c r="H5" s="3"/>
    </row>
    <row r="6" spans="1:18" ht="12.75">
      <c r="A6" s="14"/>
      <c r="B6" s="14"/>
      <c r="C6" s="14"/>
      <c r="D6" s="14"/>
      <c r="E6" s="14"/>
      <c r="F6" s="14"/>
      <c r="I6" s="7"/>
      <c r="J6" s="7"/>
      <c r="K6" s="7"/>
      <c r="L6" s="7"/>
      <c r="M6" s="7"/>
      <c r="R6" s="15" t="s">
        <v>36</v>
      </c>
    </row>
    <row r="7" spans="1:18" s="37" customFormat="1" ht="11.25">
      <c r="A7" s="317" t="s">
        <v>20</v>
      </c>
      <c r="B7" s="317" t="s">
        <v>21</v>
      </c>
      <c r="C7" s="328" t="s">
        <v>22</v>
      </c>
      <c r="D7" s="317" t="s">
        <v>28</v>
      </c>
      <c r="E7" s="317" t="s">
        <v>103</v>
      </c>
      <c r="F7" s="320" t="s">
        <v>102</v>
      </c>
      <c r="G7" s="321"/>
      <c r="H7" s="321"/>
      <c r="I7" s="321"/>
      <c r="J7" s="321"/>
      <c r="K7" s="321"/>
      <c r="L7" s="321"/>
      <c r="M7" s="321"/>
      <c r="N7" s="321"/>
      <c r="O7" s="321"/>
      <c r="P7" s="321"/>
      <c r="Q7" s="321"/>
      <c r="R7" s="322"/>
    </row>
    <row r="8" spans="1:18" s="37" customFormat="1" ht="11.25">
      <c r="A8" s="318"/>
      <c r="B8" s="318"/>
      <c r="C8" s="329"/>
      <c r="D8" s="318"/>
      <c r="E8" s="318"/>
      <c r="F8" s="317" t="s">
        <v>30</v>
      </c>
      <c r="G8" s="316" t="s">
        <v>102</v>
      </c>
      <c r="H8" s="316"/>
      <c r="I8" s="316"/>
      <c r="J8" s="316"/>
      <c r="K8" s="316"/>
      <c r="L8" s="316"/>
      <c r="M8" s="316"/>
      <c r="N8" s="317" t="s">
        <v>31</v>
      </c>
      <c r="O8" s="323" t="s">
        <v>102</v>
      </c>
      <c r="P8" s="324"/>
      <c r="Q8" s="324"/>
      <c r="R8" s="325"/>
    </row>
    <row r="9" spans="1:18" s="37" customFormat="1" ht="11.25">
      <c r="A9" s="318"/>
      <c r="B9" s="318"/>
      <c r="C9" s="329"/>
      <c r="D9" s="318"/>
      <c r="E9" s="318"/>
      <c r="F9" s="318"/>
      <c r="G9" s="320" t="s">
        <v>78</v>
      </c>
      <c r="H9" s="322"/>
      <c r="I9" s="317" t="s">
        <v>80</v>
      </c>
      <c r="J9" s="317" t="s">
        <v>81</v>
      </c>
      <c r="K9" s="317" t="s">
        <v>82</v>
      </c>
      <c r="L9" s="317" t="s">
        <v>48</v>
      </c>
      <c r="M9" s="317" t="s">
        <v>49</v>
      </c>
      <c r="N9" s="318"/>
      <c r="O9" s="320" t="s">
        <v>83</v>
      </c>
      <c r="P9" s="51" t="s">
        <v>24</v>
      </c>
      <c r="Q9" s="316" t="s">
        <v>87</v>
      </c>
      <c r="R9" s="316" t="s">
        <v>86</v>
      </c>
    </row>
    <row r="10" spans="1:18" s="37" customFormat="1" ht="84">
      <c r="A10" s="319"/>
      <c r="B10" s="319"/>
      <c r="C10" s="296"/>
      <c r="D10" s="319"/>
      <c r="E10" s="319"/>
      <c r="F10" s="319"/>
      <c r="G10" s="38" t="s">
        <v>104</v>
      </c>
      <c r="H10" s="38" t="s">
        <v>79</v>
      </c>
      <c r="I10" s="319"/>
      <c r="J10" s="319"/>
      <c r="K10" s="319"/>
      <c r="L10" s="319"/>
      <c r="M10" s="319"/>
      <c r="N10" s="319"/>
      <c r="O10" s="316"/>
      <c r="P10" s="50" t="s">
        <v>105</v>
      </c>
      <c r="Q10" s="316"/>
      <c r="R10" s="316"/>
    </row>
    <row r="11" spans="1:18" s="16" customFormat="1" ht="12.75">
      <c r="A11" s="270">
        <v>1</v>
      </c>
      <c r="B11" s="270">
        <v>2</v>
      </c>
      <c r="C11" s="270">
        <v>3</v>
      </c>
      <c r="D11" s="270">
        <v>4</v>
      </c>
      <c r="E11" s="270">
        <v>5</v>
      </c>
      <c r="F11" s="270">
        <v>6</v>
      </c>
      <c r="G11" s="270">
        <v>7</v>
      </c>
      <c r="H11" s="270">
        <v>8</v>
      </c>
      <c r="I11" s="270">
        <v>9</v>
      </c>
      <c r="J11" s="270">
        <v>10</v>
      </c>
      <c r="K11" s="270">
        <v>11</v>
      </c>
      <c r="L11" s="270">
        <v>12</v>
      </c>
      <c r="M11" s="270">
        <v>13</v>
      </c>
      <c r="N11" s="270">
        <v>14</v>
      </c>
      <c r="O11" s="270">
        <v>15</v>
      </c>
      <c r="P11" s="270">
        <v>16</v>
      </c>
      <c r="Q11" s="270">
        <v>17</v>
      </c>
      <c r="R11" s="270">
        <v>18</v>
      </c>
    </row>
    <row r="12" spans="1:18" ht="12.75">
      <c r="A12" s="267" t="s">
        <v>286</v>
      </c>
      <c r="B12" s="267"/>
      <c r="C12" s="267"/>
      <c r="D12" s="268" t="s">
        <v>331</v>
      </c>
      <c r="E12" s="269">
        <v>2034300</v>
      </c>
      <c r="F12" s="269">
        <v>84300</v>
      </c>
      <c r="G12" s="269">
        <v>0</v>
      </c>
      <c r="H12" s="269">
        <v>82800</v>
      </c>
      <c r="I12" s="269">
        <v>0</v>
      </c>
      <c r="J12" s="269">
        <v>1500</v>
      </c>
      <c r="K12" s="269">
        <v>0</v>
      </c>
      <c r="L12" s="269">
        <v>0</v>
      </c>
      <c r="M12" s="269">
        <v>0</v>
      </c>
      <c r="N12" s="269">
        <v>1950000</v>
      </c>
      <c r="O12" s="269">
        <v>1950000</v>
      </c>
      <c r="P12" s="269">
        <v>1950000</v>
      </c>
      <c r="Q12" s="269">
        <v>0</v>
      </c>
      <c r="R12" s="269">
        <v>0</v>
      </c>
    </row>
    <row r="13" spans="1:18" ht="33.75">
      <c r="A13" s="231"/>
      <c r="B13" s="231" t="s">
        <v>287</v>
      </c>
      <c r="C13" s="231"/>
      <c r="D13" s="232" t="s">
        <v>332</v>
      </c>
      <c r="E13" s="233">
        <v>2000000</v>
      </c>
      <c r="F13" s="233">
        <v>50000</v>
      </c>
      <c r="G13" s="233">
        <v>0</v>
      </c>
      <c r="H13" s="233">
        <v>50000</v>
      </c>
      <c r="I13" s="233">
        <v>0</v>
      </c>
      <c r="J13" s="233">
        <v>0</v>
      </c>
      <c r="K13" s="233">
        <v>0</v>
      </c>
      <c r="L13" s="233">
        <v>0</v>
      </c>
      <c r="M13" s="233">
        <v>0</v>
      </c>
      <c r="N13" s="233">
        <v>1950000</v>
      </c>
      <c r="O13" s="233">
        <v>1950000</v>
      </c>
      <c r="P13" s="233">
        <v>1950000</v>
      </c>
      <c r="Q13" s="233">
        <v>0</v>
      </c>
      <c r="R13" s="233">
        <v>0</v>
      </c>
    </row>
    <row r="14" spans="1:18" ht="12.75">
      <c r="A14" s="234"/>
      <c r="B14" s="234"/>
      <c r="C14" s="234" t="s">
        <v>483</v>
      </c>
      <c r="D14" s="235" t="s">
        <v>484</v>
      </c>
      <c r="E14" s="236">
        <v>50000</v>
      </c>
      <c r="F14" s="236">
        <v>50000</v>
      </c>
      <c r="G14" s="236">
        <v>0</v>
      </c>
      <c r="H14" s="236">
        <v>50000</v>
      </c>
      <c r="I14" s="236">
        <v>0</v>
      </c>
      <c r="J14" s="236">
        <v>0</v>
      </c>
      <c r="K14" s="236">
        <v>0</v>
      </c>
      <c r="L14" s="236">
        <v>0</v>
      </c>
      <c r="M14" s="236">
        <v>0</v>
      </c>
      <c r="N14" s="236">
        <v>0</v>
      </c>
      <c r="O14" s="236">
        <v>0</v>
      </c>
      <c r="P14" s="236">
        <v>0</v>
      </c>
      <c r="Q14" s="236">
        <v>0</v>
      </c>
      <c r="R14" s="236">
        <v>0</v>
      </c>
    </row>
    <row r="15" spans="1:18" ht="22.5">
      <c r="A15" s="234"/>
      <c r="B15" s="234"/>
      <c r="C15" s="234" t="s">
        <v>485</v>
      </c>
      <c r="D15" s="235" t="s">
        <v>486</v>
      </c>
      <c r="E15" s="236">
        <v>900000</v>
      </c>
      <c r="F15" s="236">
        <v>0</v>
      </c>
      <c r="G15" s="236">
        <v>0</v>
      </c>
      <c r="H15" s="236">
        <v>0</v>
      </c>
      <c r="I15" s="236">
        <v>0</v>
      </c>
      <c r="J15" s="236">
        <v>0</v>
      </c>
      <c r="K15" s="236">
        <v>0</v>
      </c>
      <c r="L15" s="236">
        <v>0</v>
      </c>
      <c r="M15" s="236">
        <v>0</v>
      </c>
      <c r="N15" s="236">
        <v>900000</v>
      </c>
      <c r="O15" s="236">
        <v>900000</v>
      </c>
      <c r="P15" s="236">
        <v>900000</v>
      </c>
      <c r="Q15" s="236">
        <v>0</v>
      </c>
      <c r="R15" s="236">
        <v>0</v>
      </c>
    </row>
    <row r="16" spans="1:18" ht="22.5">
      <c r="A16" s="234"/>
      <c r="B16" s="234"/>
      <c r="C16" s="234" t="s">
        <v>487</v>
      </c>
      <c r="D16" s="235" t="s">
        <v>486</v>
      </c>
      <c r="E16" s="236">
        <v>1050000</v>
      </c>
      <c r="F16" s="236">
        <v>0</v>
      </c>
      <c r="G16" s="236">
        <v>0</v>
      </c>
      <c r="H16" s="236">
        <v>0</v>
      </c>
      <c r="I16" s="236">
        <v>0</v>
      </c>
      <c r="J16" s="236">
        <v>0</v>
      </c>
      <c r="K16" s="236">
        <v>0</v>
      </c>
      <c r="L16" s="236">
        <v>0</v>
      </c>
      <c r="M16" s="236">
        <v>0</v>
      </c>
      <c r="N16" s="236">
        <v>1050000</v>
      </c>
      <c r="O16" s="236">
        <v>1050000</v>
      </c>
      <c r="P16" s="236">
        <v>1050000</v>
      </c>
      <c r="Q16" s="236">
        <v>0</v>
      </c>
      <c r="R16" s="236">
        <v>0</v>
      </c>
    </row>
    <row r="17" spans="1:18" ht="12.75">
      <c r="A17" s="231"/>
      <c r="B17" s="231" t="s">
        <v>488</v>
      </c>
      <c r="C17" s="231"/>
      <c r="D17" s="232" t="s">
        <v>489</v>
      </c>
      <c r="E17" s="233">
        <v>16300</v>
      </c>
      <c r="F17" s="233">
        <v>16300</v>
      </c>
      <c r="G17" s="233">
        <v>0</v>
      </c>
      <c r="H17" s="233">
        <v>16300</v>
      </c>
      <c r="I17" s="233">
        <v>0</v>
      </c>
      <c r="J17" s="233">
        <v>0</v>
      </c>
      <c r="K17" s="233">
        <v>0</v>
      </c>
      <c r="L17" s="233">
        <v>0</v>
      </c>
      <c r="M17" s="233">
        <v>0</v>
      </c>
      <c r="N17" s="233">
        <v>0</v>
      </c>
      <c r="O17" s="233">
        <v>0</v>
      </c>
      <c r="P17" s="233">
        <v>0</v>
      </c>
      <c r="Q17" s="233">
        <v>0</v>
      </c>
      <c r="R17" s="233">
        <v>0</v>
      </c>
    </row>
    <row r="18" spans="1:18" ht="45">
      <c r="A18" s="234"/>
      <c r="B18" s="234"/>
      <c r="C18" s="234" t="s">
        <v>490</v>
      </c>
      <c r="D18" s="235" t="s">
        <v>491</v>
      </c>
      <c r="E18" s="236">
        <v>16300</v>
      </c>
      <c r="F18" s="236">
        <v>16300</v>
      </c>
      <c r="G18" s="236">
        <v>0</v>
      </c>
      <c r="H18" s="236">
        <v>16300</v>
      </c>
      <c r="I18" s="236">
        <v>0</v>
      </c>
      <c r="J18" s="236">
        <v>0</v>
      </c>
      <c r="K18" s="236">
        <v>0</v>
      </c>
      <c r="L18" s="236">
        <v>0</v>
      </c>
      <c r="M18" s="236">
        <v>0</v>
      </c>
      <c r="N18" s="236">
        <v>0</v>
      </c>
      <c r="O18" s="236">
        <v>0</v>
      </c>
      <c r="P18" s="236">
        <v>0</v>
      </c>
      <c r="Q18" s="236">
        <v>0</v>
      </c>
      <c r="R18" s="236">
        <v>0</v>
      </c>
    </row>
    <row r="19" spans="1:18" ht="12.75">
      <c r="A19" s="231"/>
      <c r="B19" s="231" t="s">
        <v>492</v>
      </c>
      <c r="C19" s="231"/>
      <c r="D19" s="232" t="s">
        <v>362</v>
      </c>
      <c r="E19" s="233">
        <v>18000</v>
      </c>
      <c r="F19" s="233">
        <v>18000</v>
      </c>
      <c r="G19" s="233">
        <v>0</v>
      </c>
      <c r="H19" s="233">
        <v>16500</v>
      </c>
      <c r="I19" s="233">
        <v>0</v>
      </c>
      <c r="J19" s="233">
        <v>1500</v>
      </c>
      <c r="K19" s="233">
        <v>0</v>
      </c>
      <c r="L19" s="233">
        <v>0</v>
      </c>
      <c r="M19" s="233">
        <v>0</v>
      </c>
      <c r="N19" s="233">
        <v>0</v>
      </c>
      <c r="O19" s="233">
        <v>0</v>
      </c>
      <c r="P19" s="233">
        <v>0</v>
      </c>
      <c r="Q19" s="233">
        <v>0</v>
      </c>
      <c r="R19" s="233">
        <v>0</v>
      </c>
    </row>
    <row r="20" spans="1:18" ht="33.75">
      <c r="A20" s="234"/>
      <c r="B20" s="234"/>
      <c r="C20" s="234" t="s">
        <v>493</v>
      </c>
      <c r="D20" s="235" t="s">
        <v>494</v>
      </c>
      <c r="E20" s="236">
        <v>1500</v>
      </c>
      <c r="F20" s="236">
        <v>1500</v>
      </c>
      <c r="G20" s="236">
        <v>0</v>
      </c>
      <c r="H20" s="236">
        <v>0</v>
      </c>
      <c r="I20" s="236">
        <v>0</v>
      </c>
      <c r="J20" s="236">
        <v>1500</v>
      </c>
      <c r="K20" s="236">
        <v>0</v>
      </c>
      <c r="L20" s="236">
        <v>0</v>
      </c>
      <c r="M20" s="236">
        <v>0</v>
      </c>
      <c r="N20" s="236">
        <v>0</v>
      </c>
      <c r="O20" s="236">
        <v>0</v>
      </c>
      <c r="P20" s="236">
        <v>0</v>
      </c>
      <c r="Q20" s="236">
        <v>0</v>
      </c>
      <c r="R20" s="236">
        <v>0</v>
      </c>
    </row>
    <row r="21" spans="1:18" ht="22.5">
      <c r="A21" s="234"/>
      <c r="B21" s="234"/>
      <c r="C21" s="234" t="s">
        <v>495</v>
      </c>
      <c r="D21" s="235" t="s">
        <v>496</v>
      </c>
      <c r="E21" s="236">
        <v>3500</v>
      </c>
      <c r="F21" s="236">
        <v>3500</v>
      </c>
      <c r="G21" s="236">
        <v>0</v>
      </c>
      <c r="H21" s="236">
        <v>3500</v>
      </c>
      <c r="I21" s="236">
        <v>0</v>
      </c>
      <c r="J21" s="236">
        <v>0</v>
      </c>
      <c r="K21" s="236">
        <v>0</v>
      </c>
      <c r="L21" s="236">
        <v>0</v>
      </c>
      <c r="M21" s="236">
        <v>0</v>
      </c>
      <c r="N21" s="236">
        <v>0</v>
      </c>
      <c r="O21" s="236">
        <v>0</v>
      </c>
      <c r="P21" s="236">
        <v>0</v>
      </c>
      <c r="Q21" s="236">
        <v>0</v>
      </c>
      <c r="R21" s="236">
        <v>0</v>
      </c>
    </row>
    <row r="22" spans="1:18" ht="12.75">
      <c r="A22" s="234"/>
      <c r="B22" s="234"/>
      <c r="C22" s="234" t="s">
        <v>497</v>
      </c>
      <c r="D22" s="235" t="s">
        <v>498</v>
      </c>
      <c r="E22" s="236">
        <v>13000</v>
      </c>
      <c r="F22" s="236">
        <v>13000</v>
      </c>
      <c r="G22" s="236">
        <v>0</v>
      </c>
      <c r="H22" s="236">
        <v>13000</v>
      </c>
      <c r="I22" s="236">
        <v>0</v>
      </c>
      <c r="J22" s="236">
        <v>0</v>
      </c>
      <c r="K22" s="236">
        <v>0</v>
      </c>
      <c r="L22" s="236">
        <v>0</v>
      </c>
      <c r="M22" s="236">
        <v>0</v>
      </c>
      <c r="N22" s="236">
        <v>0</v>
      </c>
      <c r="O22" s="236">
        <v>0</v>
      </c>
      <c r="P22" s="236">
        <v>0</v>
      </c>
      <c r="Q22" s="236">
        <v>0</v>
      </c>
      <c r="R22" s="236">
        <v>0</v>
      </c>
    </row>
    <row r="23" spans="1:18" ht="33.75">
      <c r="A23" s="228" t="s">
        <v>499</v>
      </c>
      <c r="B23" s="228"/>
      <c r="C23" s="228"/>
      <c r="D23" s="229" t="s">
        <v>500</v>
      </c>
      <c r="E23" s="230">
        <v>200000</v>
      </c>
      <c r="F23" s="230">
        <v>200000</v>
      </c>
      <c r="G23" s="230">
        <v>0</v>
      </c>
      <c r="H23" s="230">
        <v>200000</v>
      </c>
      <c r="I23" s="230">
        <v>0</v>
      </c>
      <c r="J23" s="230">
        <v>0</v>
      </c>
      <c r="K23" s="230">
        <v>0</v>
      </c>
      <c r="L23" s="230">
        <v>0</v>
      </c>
      <c r="M23" s="230">
        <v>0</v>
      </c>
      <c r="N23" s="230">
        <v>0</v>
      </c>
      <c r="O23" s="230">
        <v>0</v>
      </c>
      <c r="P23" s="230">
        <v>0</v>
      </c>
      <c r="Q23" s="230">
        <v>0</v>
      </c>
      <c r="R23" s="230">
        <v>0</v>
      </c>
    </row>
    <row r="24" spans="1:18" ht="12.75">
      <c r="A24" s="231"/>
      <c r="B24" s="231" t="s">
        <v>501</v>
      </c>
      <c r="C24" s="231"/>
      <c r="D24" s="232" t="s">
        <v>502</v>
      </c>
      <c r="E24" s="233">
        <v>200000</v>
      </c>
      <c r="F24" s="233">
        <v>200000</v>
      </c>
      <c r="G24" s="233">
        <v>0</v>
      </c>
      <c r="H24" s="233">
        <v>200000</v>
      </c>
      <c r="I24" s="233">
        <v>0</v>
      </c>
      <c r="J24" s="233">
        <v>0</v>
      </c>
      <c r="K24" s="233">
        <v>0</v>
      </c>
      <c r="L24" s="233">
        <v>0</v>
      </c>
      <c r="M24" s="233">
        <v>0</v>
      </c>
      <c r="N24" s="233">
        <v>0</v>
      </c>
      <c r="O24" s="233">
        <v>0</v>
      </c>
      <c r="P24" s="233">
        <v>0</v>
      </c>
      <c r="Q24" s="233">
        <v>0</v>
      </c>
      <c r="R24" s="233">
        <v>0</v>
      </c>
    </row>
    <row r="25" spans="1:18" ht="12.75">
      <c r="A25" s="234"/>
      <c r="B25" s="234"/>
      <c r="C25" s="234" t="s">
        <v>497</v>
      </c>
      <c r="D25" s="235" t="s">
        <v>498</v>
      </c>
      <c r="E25" s="236">
        <v>200000</v>
      </c>
      <c r="F25" s="236">
        <v>200000</v>
      </c>
      <c r="G25" s="236">
        <v>0</v>
      </c>
      <c r="H25" s="236">
        <v>200000</v>
      </c>
      <c r="I25" s="236">
        <v>0</v>
      </c>
      <c r="J25" s="236">
        <v>0</v>
      </c>
      <c r="K25" s="236">
        <v>0</v>
      </c>
      <c r="L25" s="236">
        <v>0</v>
      </c>
      <c r="M25" s="236">
        <v>0</v>
      </c>
      <c r="N25" s="236">
        <v>0</v>
      </c>
      <c r="O25" s="236">
        <v>0</v>
      </c>
      <c r="P25" s="236">
        <v>0</v>
      </c>
      <c r="Q25" s="236">
        <v>0</v>
      </c>
      <c r="R25" s="236">
        <v>0</v>
      </c>
    </row>
    <row r="26" spans="1:18" ht="12.75">
      <c r="A26" s="228" t="s">
        <v>337</v>
      </c>
      <c r="B26" s="228"/>
      <c r="C26" s="228"/>
      <c r="D26" s="229" t="s">
        <v>338</v>
      </c>
      <c r="E26" s="230">
        <v>4725171</v>
      </c>
      <c r="F26" s="230">
        <v>708692</v>
      </c>
      <c r="G26" s="230">
        <v>5000</v>
      </c>
      <c r="H26" s="230">
        <v>703692</v>
      </c>
      <c r="I26" s="230">
        <v>0</v>
      </c>
      <c r="J26" s="230">
        <v>0</v>
      </c>
      <c r="K26" s="230">
        <v>0</v>
      </c>
      <c r="L26" s="230">
        <v>0</v>
      </c>
      <c r="M26" s="230">
        <v>0</v>
      </c>
      <c r="N26" s="230">
        <v>4016479</v>
      </c>
      <c r="O26" s="230">
        <v>4016479</v>
      </c>
      <c r="P26" s="230">
        <v>2500000</v>
      </c>
      <c r="Q26" s="230">
        <v>0</v>
      </c>
      <c r="R26" s="230">
        <v>0</v>
      </c>
    </row>
    <row r="27" spans="1:18" ht="22.5">
      <c r="A27" s="231"/>
      <c r="B27" s="231" t="s">
        <v>503</v>
      </c>
      <c r="C27" s="231"/>
      <c r="D27" s="232" t="s">
        <v>504</v>
      </c>
      <c r="E27" s="233">
        <v>210000</v>
      </c>
      <c r="F27" s="233">
        <v>0</v>
      </c>
      <c r="G27" s="233">
        <v>0</v>
      </c>
      <c r="H27" s="233">
        <v>0</v>
      </c>
      <c r="I27" s="233">
        <v>0</v>
      </c>
      <c r="J27" s="233">
        <v>0</v>
      </c>
      <c r="K27" s="233">
        <v>0</v>
      </c>
      <c r="L27" s="233">
        <v>0</v>
      </c>
      <c r="M27" s="233">
        <v>0</v>
      </c>
      <c r="N27" s="233">
        <v>210000</v>
      </c>
      <c r="O27" s="233">
        <v>210000</v>
      </c>
      <c r="P27" s="233">
        <v>0</v>
      </c>
      <c r="Q27" s="233">
        <v>0</v>
      </c>
      <c r="R27" s="233">
        <v>0</v>
      </c>
    </row>
    <row r="28" spans="1:18" ht="22.5">
      <c r="A28" s="234"/>
      <c r="B28" s="234"/>
      <c r="C28" s="234" t="s">
        <v>505</v>
      </c>
      <c r="D28" s="235" t="s">
        <v>486</v>
      </c>
      <c r="E28" s="236">
        <v>210000</v>
      </c>
      <c r="F28" s="236">
        <v>0</v>
      </c>
      <c r="G28" s="236">
        <v>0</v>
      </c>
      <c r="H28" s="236">
        <v>0</v>
      </c>
      <c r="I28" s="236">
        <v>0</v>
      </c>
      <c r="J28" s="236">
        <v>0</v>
      </c>
      <c r="K28" s="236">
        <v>0</v>
      </c>
      <c r="L28" s="236">
        <v>0</v>
      </c>
      <c r="M28" s="236">
        <v>0</v>
      </c>
      <c r="N28" s="236">
        <v>210000</v>
      </c>
      <c r="O28" s="236">
        <v>210000</v>
      </c>
      <c r="P28" s="236">
        <v>0</v>
      </c>
      <c r="Q28" s="236">
        <v>0</v>
      </c>
      <c r="R28" s="236">
        <v>0</v>
      </c>
    </row>
    <row r="29" spans="1:18" ht="12.75">
      <c r="A29" s="231"/>
      <c r="B29" s="231" t="s">
        <v>506</v>
      </c>
      <c r="C29" s="231"/>
      <c r="D29" s="232" t="s">
        <v>507</v>
      </c>
      <c r="E29" s="233">
        <v>108479</v>
      </c>
      <c r="F29" s="233">
        <v>0</v>
      </c>
      <c r="G29" s="233">
        <v>0</v>
      </c>
      <c r="H29" s="233">
        <v>0</v>
      </c>
      <c r="I29" s="233">
        <v>0</v>
      </c>
      <c r="J29" s="233">
        <v>0</v>
      </c>
      <c r="K29" s="233">
        <v>0</v>
      </c>
      <c r="L29" s="233">
        <v>0</v>
      </c>
      <c r="M29" s="233">
        <v>0</v>
      </c>
      <c r="N29" s="233">
        <v>108479</v>
      </c>
      <c r="O29" s="233">
        <v>108479</v>
      </c>
      <c r="P29" s="233">
        <v>0</v>
      </c>
      <c r="Q29" s="233">
        <v>0</v>
      </c>
      <c r="R29" s="233">
        <v>0</v>
      </c>
    </row>
    <row r="30" spans="1:18" ht="78.75">
      <c r="A30" s="234"/>
      <c r="B30" s="234"/>
      <c r="C30" s="234" t="s">
        <v>508</v>
      </c>
      <c r="D30" s="235" t="s">
        <v>509</v>
      </c>
      <c r="E30" s="236">
        <v>108479</v>
      </c>
      <c r="F30" s="236">
        <v>0</v>
      </c>
      <c r="G30" s="236">
        <v>0</v>
      </c>
      <c r="H30" s="236">
        <v>0</v>
      </c>
      <c r="I30" s="236">
        <v>0</v>
      </c>
      <c r="J30" s="236">
        <v>0</v>
      </c>
      <c r="K30" s="236">
        <v>0</v>
      </c>
      <c r="L30" s="236">
        <v>0</v>
      </c>
      <c r="M30" s="236">
        <v>0</v>
      </c>
      <c r="N30" s="236">
        <v>108479</v>
      </c>
      <c r="O30" s="236">
        <v>108479</v>
      </c>
      <c r="P30" s="236">
        <v>0</v>
      </c>
      <c r="Q30" s="236">
        <v>0</v>
      </c>
      <c r="R30" s="236">
        <v>0</v>
      </c>
    </row>
    <row r="31" spans="1:18" ht="12.75">
      <c r="A31" s="231"/>
      <c r="B31" s="231" t="s">
        <v>339</v>
      </c>
      <c r="C31" s="231"/>
      <c r="D31" s="232" t="s">
        <v>340</v>
      </c>
      <c r="E31" s="233">
        <v>4406692</v>
      </c>
      <c r="F31" s="233">
        <v>708692</v>
      </c>
      <c r="G31" s="233">
        <v>5000</v>
      </c>
      <c r="H31" s="233">
        <v>703692</v>
      </c>
      <c r="I31" s="233">
        <v>0</v>
      </c>
      <c r="J31" s="233">
        <v>0</v>
      </c>
      <c r="K31" s="233">
        <v>0</v>
      </c>
      <c r="L31" s="233">
        <v>0</v>
      </c>
      <c r="M31" s="233">
        <v>0</v>
      </c>
      <c r="N31" s="233">
        <v>3698000</v>
      </c>
      <c r="O31" s="233">
        <v>3698000</v>
      </c>
      <c r="P31" s="233">
        <v>2500000</v>
      </c>
      <c r="Q31" s="233">
        <v>0</v>
      </c>
      <c r="R31" s="233">
        <v>0</v>
      </c>
    </row>
    <row r="32" spans="1:18" ht="22.5">
      <c r="A32" s="234"/>
      <c r="B32" s="234"/>
      <c r="C32" s="234" t="s">
        <v>510</v>
      </c>
      <c r="D32" s="235" t="s">
        <v>511</v>
      </c>
      <c r="E32" s="236">
        <v>5000</v>
      </c>
      <c r="F32" s="236">
        <v>5000</v>
      </c>
      <c r="G32" s="236">
        <v>5000</v>
      </c>
      <c r="H32" s="236">
        <v>0</v>
      </c>
      <c r="I32" s="236">
        <v>0</v>
      </c>
      <c r="J32" s="236">
        <v>0</v>
      </c>
      <c r="K32" s="236">
        <v>0</v>
      </c>
      <c r="L32" s="236">
        <v>0</v>
      </c>
      <c r="M32" s="236">
        <v>0</v>
      </c>
      <c r="N32" s="236">
        <v>0</v>
      </c>
      <c r="O32" s="236">
        <v>0</v>
      </c>
      <c r="P32" s="236">
        <v>0</v>
      </c>
      <c r="Q32" s="236">
        <v>0</v>
      </c>
      <c r="R32" s="236">
        <v>0</v>
      </c>
    </row>
    <row r="33" spans="1:18" ht="22.5">
      <c r="A33" s="234"/>
      <c r="B33" s="234"/>
      <c r="C33" s="234" t="s">
        <v>495</v>
      </c>
      <c r="D33" s="235" t="s">
        <v>496</v>
      </c>
      <c r="E33" s="236">
        <v>100000</v>
      </c>
      <c r="F33" s="236">
        <v>100000</v>
      </c>
      <c r="G33" s="236">
        <v>0</v>
      </c>
      <c r="H33" s="236">
        <v>100000</v>
      </c>
      <c r="I33" s="236">
        <v>0</v>
      </c>
      <c r="J33" s="236">
        <v>0</v>
      </c>
      <c r="K33" s="236">
        <v>0</v>
      </c>
      <c r="L33" s="236">
        <v>0</v>
      </c>
      <c r="M33" s="236">
        <v>0</v>
      </c>
      <c r="N33" s="236">
        <v>0</v>
      </c>
      <c r="O33" s="236">
        <v>0</v>
      </c>
      <c r="P33" s="236">
        <v>0</v>
      </c>
      <c r="Q33" s="236">
        <v>0</v>
      </c>
      <c r="R33" s="236">
        <v>0</v>
      </c>
    </row>
    <row r="34" spans="1:18" ht="12.75">
      <c r="A34" s="234"/>
      <c r="B34" s="234"/>
      <c r="C34" s="234" t="s">
        <v>512</v>
      </c>
      <c r="D34" s="235" t="s">
        <v>513</v>
      </c>
      <c r="E34" s="236">
        <v>253869</v>
      </c>
      <c r="F34" s="236">
        <v>253869</v>
      </c>
      <c r="G34" s="236">
        <v>0</v>
      </c>
      <c r="H34" s="236">
        <v>253869</v>
      </c>
      <c r="I34" s="236">
        <v>0</v>
      </c>
      <c r="J34" s="236">
        <v>0</v>
      </c>
      <c r="K34" s="236">
        <v>0</v>
      </c>
      <c r="L34" s="236">
        <v>0</v>
      </c>
      <c r="M34" s="236">
        <v>0</v>
      </c>
      <c r="N34" s="236">
        <v>0</v>
      </c>
      <c r="O34" s="236">
        <v>0</v>
      </c>
      <c r="P34" s="236">
        <v>0</v>
      </c>
      <c r="Q34" s="236">
        <v>0</v>
      </c>
      <c r="R34" s="236">
        <v>0</v>
      </c>
    </row>
    <row r="35" spans="1:18" ht="12.75">
      <c r="A35" s="234"/>
      <c r="B35" s="234"/>
      <c r="C35" s="234" t="s">
        <v>497</v>
      </c>
      <c r="D35" s="235" t="s">
        <v>498</v>
      </c>
      <c r="E35" s="236">
        <v>349823</v>
      </c>
      <c r="F35" s="236">
        <v>349823</v>
      </c>
      <c r="G35" s="236">
        <v>0</v>
      </c>
      <c r="H35" s="236">
        <v>349823</v>
      </c>
      <c r="I35" s="236">
        <v>0</v>
      </c>
      <c r="J35" s="236">
        <v>0</v>
      </c>
      <c r="K35" s="236">
        <v>0</v>
      </c>
      <c r="L35" s="236">
        <v>0</v>
      </c>
      <c r="M35" s="236">
        <v>0</v>
      </c>
      <c r="N35" s="236">
        <v>0</v>
      </c>
      <c r="O35" s="236">
        <v>0</v>
      </c>
      <c r="P35" s="236">
        <v>0</v>
      </c>
      <c r="Q35" s="236">
        <v>0</v>
      </c>
      <c r="R35" s="236">
        <v>0</v>
      </c>
    </row>
    <row r="36" spans="1:18" ht="22.5">
      <c r="A36" s="234"/>
      <c r="B36" s="234"/>
      <c r="C36" s="234" t="s">
        <v>505</v>
      </c>
      <c r="D36" s="235" t="s">
        <v>486</v>
      </c>
      <c r="E36" s="236">
        <v>1198000</v>
      </c>
      <c r="F36" s="236">
        <v>0</v>
      </c>
      <c r="G36" s="236">
        <v>0</v>
      </c>
      <c r="H36" s="236">
        <v>0</v>
      </c>
      <c r="I36" s="236">
        <v>0</v>
      </c>
      <c r="J36" s="236">
        <v>0</v>
      </c>
      <c r="K36" s="236">
        <v>0</v>
      </c>
      <c r="L36" s="236">
        <v>0</v>
      </c>
      <c r="M36" s="236">
        <v>0</v>
      </c>
      <c r="N36" s="236">
        <v>1198000</v>
      </c>
      <c r="O36" s="236">
        <v>1198000</v>
      </c>
      <c r="P36" s="236">
        <v>0</v>
      </c>
      <c r="Q36" s="236">
        <v>0</v>
      </c>
      <c r="R36" s="236">
        <v>0</v>
      </c>
    </row>
    <row r="37" spans="1:18" ht="22.5">
      <c r="A37" s="234"/>
      <c r="B37" s="234"/>
      <c r="C37" s="234" t="s">
        <v>485</v>
      </c>
      <c r="D37" s="235" t="s">
        <v>486</v>
      </c>
      <c r="E37" s="236">
        <v>1000000</v>
      </c>
      <c r="F37" s="236">
        <v>0</v>
      </c>
      <c r="G37" s="236">
        <v>0</v>
      </c>
      <c r="H37" s="236">
        <v>0</v>
      </c>
      <c r="I37" s="236">
        <v>0</v>
      </c>
      <c r="J37" s="236">
        <v>0</v>
      </c>
      <c r="K37" s="236">
        <v>0</v>
      </c>
      <c r="L37" s="236">
        <v>0</v>
      </c>
      <c r="M37" s="236">
        <v>0</v>
      </c>
      <c r="N37" s="236">
        <v>1000000</v>
      </c>
      <c r="O37" s="236">
        <v>1000000</v>
      </c>
      <c r="P37" s="236">
        <v>1000000</v>
      </c>
      <c r="Q37" s="236">
        <v>0</v>
      </c>
      <c r="R37" s="236">
        <v>0</v>
      </c>
    </row>
    <row r="38" spans="1:18" ht="22.5">
      <c r="A38" s="234"/>
      <c r="B38" s="234"/>
      <c r="C38" s="234" t="s">
        <v>487</v>
      </c>
      <c r="D38" s="235" t="s">
        <v>486</v>
      </c>
      <c r="E38" s="236">
        <v>1500000</v>
      </c>
      <c r="F38" s="236">
        <v>0</v>
      </c>
      <c r="G38" s="236">
        <v>0</v>
      </c>
      <c r="H38" s="236">
        <v>0</v>
      </c>
      <c r="I38" s="236">
        <v>0</v>
      </c>
      <c r="J38" s="236">
        <v>0</v>
      </c>
      <c r="K38" s="236">
        <v>0</v>
      </c>
      <c r="L38" s="236">
        <v>0</v>
      </c>
      <c r="M38" s="236">
        <v>0</v>
      </c>
      <c r="N38" s="236">
        <v>1500000</v>
      </c>
      <c r="O38" s="236">
        <v>1500000</v>
      </c>
      <c r="P38" s="236">
        <v>1500000</v>
      </c>
      <c r="Q38" s="236">
        <v>0</v>
      </c>
      <c r="R38" s="236">
        <v>0</v>
      </c>
    </row>
    <row r="39" spans="1:18" ht="12.75">
      <c r="A39" s="228" t="s">
        <v>514</v>
      </c>
      <c r="B39" s="228"/>
      <c r="C39" s="228"/>
      <c r="D39" s="229" t="s">
        <v>515</v>
      </c>
      <c r="E39" s="230">
        <v>50000</v>
      </c>
      <c r="F39" s="230">
        <v>50000</v>
      </c>
      <c r="G39" s="230">
        <v>0</v>
      </c>
      <c r="H39" s="230">
        <v>49000</v>
      </c>
      <c r="I39" s="230">
        <v>0</v>
      </c>
      <c r="J39" s="230">
        <v>1000</v>
      </c>
      <c r="K39" s="230">
        <v>0</v>
      </c>
      <c r="L39" s="230">
        <v>0</v>
      </c>
      <c r="M39" s="230">
        <v>0</v>
      </c>
      <c r="N39" s="230">
        <v>0</v>
      </c>
      <c r="O39" s="230">
        <v>0</v>
      </c>
      <c r="P39" s="230">
        <v>0</v>
      </c>
      <c r="Q39" s="230">
        <v>0</v>
      </c>
      <c r="R39" s="230">
        <v>0</v>
      </c>
    </row>
    <row r="40" spans="1:18" ht="12.75">
      <c r="A40" s="231"/>
      <c r="B40" s="231" t="s">
        <v>516</v>
      </c>
      <c r="C40" s="231"/>
      <c r="D40" s="232" t="s">
        <v>362</v>
      </c>
      <c r="E40" s="233">
        <v>50000</v>
      </c>
      <c r="F40" s="233">
        <v>50000</v>
      </c>
      <c r="G40" s="233">
        <v>0</v>
      </c>
      <c r="H40" s="233">
        <v>49000</v>
      </c>
      <c r="I40" s="233">
        <v>0</v>
      </c>
      <c r="J40" s="233">
        <v>1000</v>
      </c>
      <c r="K40" s="233">
        <v>0</v>
      </c>
      <c r="L40" s="233">
        <v>0</v>
      </c>
      <c r="M40" s="233">
        <v>0</v>
      </c>
      <c r="N40" s="233">
        <v>0</v>
      </c>
      <c r="O40" s="233">
        <v>0</v>
      </c>
      <c r="P40" s="233">
        <v>0</v>
      </c>
      <c r="Q40" s="233">
        <v>0</v>
      </c>
      <c r="R40" s="233">
        <v>0</v>
      </c>
    </row>
    <row r="41" spans="1:18" ht="33.75">
      <c r="A41" s="234"/>
      <c r="B41" s="234"/>
      <c r="C41" s="234" t="s">
        <v>493</v>
      </c>
      <c r="D41" s="235" t="s">
        <v>494</v>
      </c>
      <c r="E41" s="236">
        <v>1000</v>
      </c>
      <c r="F41" s="236">
        <v>1000</v>
      </c>
      <c r="G41" s="236">
        <v>0</v>
      </c>
      <c r="H41" s="236">
        <v>0</v>
      </c>
      <c r="I41" s="236">
        <v>0</v>
      </c>
      <c r="J41" s="236">
        <v>1000</v>
      </c>
      <c r="K41" s="236">
        <v>0</v>
      </c>
      <c r="L41" s="236">
        <v>0</v>
      </c>
      <c r="M41" s="236">
        <v>0</v>
      </c>
      <c r="N41" s="236">
        <v>0</v>
      </c>
      <c r="O41" s="236">
        <v>0</v>
      </c>
      <c r="P41" s="236">
        <v>0</v>
      </c>
      <c r="Q41" s="236">
        <v>0</v>
      </c>
      <c r="R41" s="236">
        <v>0</v>
      </c>
    </row>
    <row r="42" spans="1:18" ht="22.5">
      <c r="A42" s="234"/>
      <c r="B42" s="234"/>
      <c r="C42" s="234" t="s">
        <v>495</v>
      </c>
      <c r="D42" s="235" t="s">
        <v>496</v>
      </c>
      <c r="E42" s="236">
        <v>5000</v>
      </c>
      <c r="F42" s="236">
        <v>5000</v>
      </c>
      <c r="G42" s="236">
        <v>0</v>
      </c>
      <c r="H42" s="236">
        <v>5000</v>
      </c>
      <c r="I42" s="236">
        <v>0</v>
      </c>
      <c r="J42" s="236">
        <v>0</v>
      </c>
      <c r="K42" s="236">
        <v>0</v>
      </c>
      <c r="L42" s="236">
        <v>0</v>
      </c>
      <c r="M42" s="236">
        <v>0</v>
      </c>
      <c r="N42" s="236">
        <v>0</v>
      </c>
      <c r="O42" s="236">
        <v>0</v>
      </c>
      <c r="P42" s="236">
        <v>0</v>
      </c>
      <c r="Q42" s="236">
        <v>0</v>
      </c>
      <c r="R42" s="236">
        <v>0</v>
      </c>
    </row>
    <row r="43" spans="1:18" ht="12.75">
      <c r="A43" s="234"/>
      <c r="B43" s="234"/>
      <c r="C43" s="234" t="s">
        <v>497</v>
      </c>
      <c r="D43" s="235" t="s">
        <v>498</v>
      </c>
      <c r="E43" s="236">
        <v>40000</v>
      </c>
      <c r="F43" s="236">
        <v>40000</v>
      </c>
      <c r="G43" s="236">
        <v>0</v>
      </c>
      <c r="H43" s="236">
        <v>40000</v>
      </c>
      <c r="I43" s="236">
        <v>0</v>
      </c>
      <c r="J43" s="236">
        <v>0</v>
      </c>
      <c r="K43" s="236">
        <v>0</v>
      </c>
      <c r="L43" s="236">
        <v>0</v>
      </c>
      <c r="M43" s="236">
        <v>0</v>
      </c>
      <c r="N43" s="236">
        <v>0</v>
      </c>
      <c r="O43" s="236">
        <v>0</v>
      </c>
      <c r="P43" s="236">
        <v>0</v>
      </c>
      <c r="Q43" s="236">
        <v>0</v>
      </c>
      <c r="R43" s="236">
        <v>0</v>
      </c>
    </row>
    <row r="44" spans="1:18" ht="12.75">
      <c r="A44" s="234"/>
      <c r="B44" s="234"/>
      <c r="C44" s="234" t="s">
        <v>483</v>
      </c>
      <c r="D44" s="235" t="s">
        <v>484</v>
      </c>
      <c r="E44" s="236">
        <v>4000</v>
      </c>
      <c r="F44" s="236">
        <v>4000</v>
      </c>
      <c r="G44" s="236">
        <v>0</v>
      </c>
      <c r="H44" s="236">
        <v>4000</v>
      </c>
      <c r="I44" s="236">
        <v>0</v>
      </c>
      <c r="J44" s="236">
        <v>0</v>
      </c>
      <c r="K44" s="236">
        <v>0</v>
      </c>
      <c r="L44" s="236">
        <v>0</v>
      </c>
      <c r="M44" s="236">
        <v>0</v>
      </c>
      <c r="N44" s="236">
        <v>0</v>
      </c>
      <c r="O44" s="236">
        <v>0</v>
      </c>
      <c r="P44" s="236">
        <v>0</v>
      </c>
      <c r="Q44" s="236">
        <v>0</v>
      </c>
      <c r="R44" s="236">
        <v>0</v>
      </c>
    </row>
    <row r="45" spans="1:18" ht="12.75">
      <c r="A45" s="228" t="s">
        <v>347</v>
      </c>
      <c r="B45" s="228"/>
      <c r="C45" s="228"/>
      <c r="D45" s="229" t="s">
        <v>348</v>
      </c>
      <c r="E45" s="230">
        <v>797000</v>
      </c>
      <c r="F45" s="230">
        <v>547000</v>
      </c>
      <c r="G45" s="230">
        <v>0</v>
      </c>
      <c r="H45" s="230">
        <v>547000</v>
      </c>
      <c r="I45" s="230">
        <v>0</v>
      </c>
      <c r="J45" s="230">
        <v>0</v>
      </c>
      <c r="K45" s="230">
        <v>0</v>
      </c>
      <c r="L45" s="230">
        <v>0</v>
      </c>
      <c r="M45" s="230">
        <v>0</v>
      </c>
      <c r="N45" s="230">
        <v>250000</v>
      </c>
      <c r="O45" s="230">
        <v>150000</v>
      </c>
      <c r="P45" s="230">
        <v>0</v>
      </c>
      <c r="Q45" s="230">
        <v>0</v>
      </c>
      <c r="R45" s="230">
        <v>100000</v>
      </c>
    </row>
    <row r="46" spans="1:18" ht="22.5">
      <c r="A46" s="231"/>
      <c r="B46" s="231" t="s">
        <v>349</v>
      </c>
      <c r="C46" s="231"/>
      <c r="D46" s="232" t="s">
        <v>350</v>
      </c>
      <c r="E46" s="233">
        <v>567000</v>
      </c>
      <c r="F46" s="233">
        <v>467000</v>
      </c>
      <c r="G46" s="233">
        <v>0</v>
      </c>
      <c r="H46" s="233">
        <v>467000</v>
      </c>
      <c r="I46" s="233">
        <v>0</v>
      </c>
      <c r="J46" s="233">
        <v>0</v>
      </c>
      <c r="K46" s="233">
        <v>0</v>
      </c>
      <c r="L46" s="233">
        <v>0</v>
      </c>
      <c r="M46" s="233">
        <v>0</v>
      </c>
      <c r="N46" s="233">
        <v>100000</v>
      </c>
      <c r="O46" s="233">
        <v>0</v>
      </c>
      <c r="P46" s="233">
        <v>0</v>
      </c>
      <c r="Q46" s="233">
        <v>0</v>
      </c>
      <c r="R46" s="233">
        <v>100000</v>
      </c>
    </row>
    <row r="47" spans="1:18" ht="22.5">
      <c r="A47" s="234"/>
      <c r="B47" s="234"/>
      <c r="C47" s="234" t="s">
        <v>495</v>
      </c>
      <c r="D47" s="235" t="s">
        <v>496</v>
      </c>
      <c r="E47" s="236">
        <v>5000</v>
      </c>
      <c r="F47" s="236">
        <v>5000</v>
      </c>
      <c r="G47" s="236">
        <v>0</v>
      </c>
      <c r="H47" s="236">
        <v>5000</v>
      </c>
      <c r="I47" s="236">
        <v>0</v>
      </c>
      <c r="J47" s="236">
        <v>0</v>
      </c>
      <c r="K47" s="236">
        <v>0</v>
      </c>
      <c r="L47" s="236">
        <v>0</v>
      </c>
      <c r="M47" s="236">
        <v>0</v>
      </c>
      <c r="N47" s="236">
        <v>0</v>
      </c>
      <c r="O47" s="236">
        <v>0</v>
      </c>
      <c r="P47" s="236">
        <v>0</v>
      </c>
      <c r="Q47" s="236">
        <v>0</v>
      </c>
      <c r="R47" s="236">
        <v>0</v>
      </c>
    </row>
    <row r="48" spans="1:18" ht="12.75">
      <c r="A48" s="234"/>
      <c r="B48" s="234"/>
      <c r="C48" s="234" t="s">
        <v>517</v>
      </c>
      <c r="D48" s="235" t="s">
        <v>518</v>
      </c>
      <c r="E48" s="236">
        <v>10000</v>
      </c>
      <c r="F48" s="236">
        <v>10000</v>
      </c>
      <c r="G48" s="236">
        <v>0</v>
      </c>
      <c r="H48" s="236">
        <v>10000</v>
      </c>
      <c r="I48" s="236">
        <v>0</v>
      </c>
      <c r="J48" s="236">
        <v>0</v>
      </c>
      <c r="K48" s="236">
        <v>0</v>
      </c>
      <c r="L48" s="236">
        <v>0</v>
      </c>
      <c r="M48" s="236">
        <v>0</v>
      </c>
      <c r="N48" s="236">
        <v>0</v>
      </c>
      <c r="O48" s="236">
        <v>0</v>
      </c>
      <c r="P48" s="236">
        <v>0</v>
      </c>
      <c r="Q48" s="236">
        <v>0</v>
      </c>
      <c r="R48" s="236">
        <v>0</v>
      </c>
    </row>
    <row r="49" spans="1:18" ht="12.75">
      <c r="A49" s="234"/>
      <c r="B49" s="234"/>
      <c r="C49" s="234" t="s">
        <v>512</v>
      </c>
      <c r="D49" s="235" t="s">
        <v>513</v>
      </c>
      <c r="E49" s="236">
        <v>70000</v>
      </c>
      <c r="F49" s="236">
        <v>70000</v>
      </c>
      <c r="G49" s="236">
        <v>0</v>
      </c>
      <c r="H49" s="236">
        <v>70000</v>
      </c>
      <c r="I49" s="236">
        <v>0</v>
      </c>
      <c r="J49" s="236">
        <v>0</v>
      </c>
      <c r="K49" s="236">
        <v>0</v>
      </c>
      <c r="L49" s="236">
        <v>0</v>
      </c>
      <c r="M49" s="236">
        <v>0</v>
      </c>
      <c r="N49" s="236">
        <v>0</v>
      </c>
      <c r="O49" s="236">
        <v>0</v>
      </c>
      <c r="P49" s="236">
        <v>0</v>
      </c>
      <c r="Q49" s="236">
        <v>0</v>
      </c>
      <c r="R49" s="236">
        <v>0</v>
      </c>
    </row>
    <row r="50" spans="1:18" ht="12.75">
      <c r="A50" s="234"/>
      <c r="B50" s="234"/>
      <c r="C50" s="234" t="s">
        <v>497</v>
      </c>
      <c r="D50" s="235" t="s">
        <v>498</v>
      </c>
      <c r="E50" s="236">
        <v>80000</v>
      </c>
      <c r="F50" s="236">
        <v>80000</v>
      </c>
      <c r="G50" s="236">
        <v>0</v>
      </c>
      <c r="H50" s="236">
        <v>80000</v>
      </c>
      <c r="I50" s="236">
        <v>0</v>
      </c>
      <c r="J50" s="236">
        <v>0</v>
      </c>
      <c r="K50" s="236">
        <v>0</v>
      </c>
      <c r="L50" s="236">
        <v>0</v>
      </c>
      <c r="M50" s="236">
        <v>0</v>
      </c>
      <c r="N50" s="236">
        <v>0</v>
      </c>
      <c r="O50" s="236">
        <v>0</v>
      </c>
      <c r="P50" s="236">
        <v>0</v>
      </c>
      <c r="Q50" s="236">
        <v>0</v>
      </c>
      <c r="R50" s="236">
        <v>0</v>
      </c>
    </row>
    <row r="51" spans="1:18" ht="33.75">
      <c r="A51" s="234"/>
      <c r="B51" s="234"/>
      <c r="C51" s="234" t="s">
        <v>519</v>
      </c>
      <c r="D51" s="235" t="s">
        <v>520</v>
      </c>
      <c r="E51" s="236">
        <v>2000</v>
      </c>
      <c r="F51" s="236">
        <v>2000</v>
      </c>
      <c r="G51" s="236">
        <v>0</v>
      </c>
      <c r="H51" s="236">
        <v>2000</v>
      </c>
      <c r="I51" s="236">
        <v>0</v>
      </c>
      <c r="J51" s="236">
        <v>0</v>
      </c>
      <c r="K51" s="236">
        <v>0</v>
      </c>
      <c r="L51" s="236">
        <v>0</v>
      </c>
      <c r="M51" s="236">
        <v>0</v>
      </c>
      <c r="N51" s="236">
        <v>0</v>
      </c>
      <c r="O51" s="236">
        <v>0</v>
      </c>
      <c r="P51" s="236">
        <v>0</v>
      </c>
      <c r="Q51" s="236">
        <v>0</v>
      </c>
      <c r="R51" s="236">
        <v>0</v>
      </c>
    </row>
    <row r="52" spans="1:18" ht="33.75">
      <c r="A52" s="234"/>
      <c r="B52" s="234"/>
      <c r="C52" s="234" t="s">
        <v>521</v>
      </c>
      <c r="D52" s="235" t="s">
        <v>522</v>
      </c>
      <c r="E52" s="236">
        <v>300000</v>
      </c>
      <c r="F52" s="236">
        <v>300000</v>
      </c>
      <c r="G52" s="236">
        <v>0</v>
      </c>
      <c r="H52" s="236">
        <v>300000</v>
      </c>
      <c r="I52" s="236">
        <v>0</v>
      </c>
      <c r="J52" s="236">
        <v>0</v>
      </c>
      <c r="K52" s="236">
        <v>0</v>
      </c>
      <c r="L52" s="236">
        <v>0</v>
      </c>
      <c r="M52" s="236">
        <v>0</v>
      </c>
      <c r="N52" s="236">
        <v>0</v>
      </c>
      <c r="O52" s="236">
        <v>0</v>
      </c>
      <c r="P52" s="236">
        <v>0</v>
      </c>
      <c r="Q52" s="236">
        <v>0</v>
      </c>
      <c r="R52" s="236">
        <v>0</v>
      </c>
    </row>
    <row r="53" spans="1:18" ht="90">
      <c r="A53" s="234"/>
      <c r="B53" s="234"/>
      <c r="C53" s="234" t="s">
        <v>523</v>
      </c>
      <c r="D53" s="235" t="s">
        <v>524</v>
      </c>
      <c r="E53" s="236">
        <v>100000</v>
      </c>
      <c r="F53" s="236">
        <v>0</v>
      </c>
      <c r="G53" s="236">
        <v>0</v>
      </c>
      <c r="H53" s="236">
        <v>0</v>
      </c>
      <c r="I53" s="236">
        <v>0</v>
      </c>
      <c r="J53" s="236">
        <v>0</v>
      </c>
      <c r="K53" s="236">
        <v>0</v>
      </c>
      <c r="L53" s="236">
        <v>0</v>
      </c>
      <c r="M53" s="236">
        <v>0</v>
      </c>
      <c r="N53" s="236">
        <v>100000</v>
      </c>
      <c r="O53" s="236">
        <v>0</v>
      </c>
      <c r="P53" s="236">
        <v>0</v>
      </c>
      <c r="Q53" s="260">
        <v>0</v>
      </c>
      <c r="R53" s="253">
        <v>100000</v>
      </c>
    </row>
    <row r="54" spans="1:18" ht="22.5">
      <c r="A54" s="231"/>
      <c r="B54" s="231" t="s">
        <v>353</v>
      </c>
      <c r="C54" s="231"/>
      <c r="D54" s="232" t="s">
        <v>354</v>
      </c>
      <c r="E54" s="233">
        <v>130000</v>
      </c>
      <c r="F54" s="233">
        <v>80000</v>
      </c>
      <c r="G54" s="233">
        <v>0</v>
      </c>
      <c r="H54" s="233">
        <v>80000</v>
      </c>
      <c r="I54" s="233">
        <v>0</v>
      </c>
      <c r="J54" s="233">
        <v>0</v>
      </c>
      <c r="K54" s="233">
        <v>0</v>
      </c>
      <c r="L54" s="233">
        <v>0</v>
      </c>
      <c r="M54" s="233">
        <v>0</v>
      </c>
      <c r="N54" s="233">
        <v>50000</v>
      </c>
      <c r="O54" s="233">
        <v>50000</v>
      </c>
      <c r="P54" s="233">
        <v>0</v>
      </c>
      <c r="Q54" s="233">
        <v>0</v>
      </c>
      <c r="R54" s="233">
        <v>0</v>
      </c>
    </row>
    <row r="55" spans="1:18" ht="12.75">
      <c r="A55" s="234"/>
      <c r="B55" s="234"/>
      <c r="C55" s="234" t="s">
        <v>497</v>
      </c>
      <c r="D55" s="235" t="s">
        <v>498</v>
      </c>
      <c r="E55" s="236">
        <v>30000</v>
      </c>
      <c r="F55" s="236">
        <v>30000</v>
      </c>
      <c r="G55" s="236">
        <v>0</v>
      </c>
      <c r="H55" s="236">
        <v>30000</v>
      </c>
      <c r="I55" s="236">
        <v>0</v>
      </c>
      <c r="J55" s="236">
        <v>0</v>
      </c>
      <c r="K55" s="236">
        <v>0</v>
      </c>
      <c r="L55" s="236">
        <v>0</v>
      </c>
      <c r="M55" s="236">
        <v>0</v>
      </c>
      <c r="N55" s="236">
        <v>0</v>
      </c>
      <c r="O55" s="236">
        <v>0</v>
      </c>
      <c r="P55" s="236">
        <v>0</v>
      </c>
      <c r="Q55" s="236">
        <v>0</v>
      </c>
      <c r="R55" s="236">
        <v>0</v>
      </c>
    </row>
    <row r="56" spans="1:18" ht="33.75">
      <c r="A56" s="234"/>
      <c r="B56" s="234"/>
      <c r="C56" s="234" t="s">
        <v>525</v>
      </c>
      <c r="D56" s="235" t="s">
        <v>526</v>
      </c>
      <c r="E56" s="236">
        <v>50000</v>
      </c>
      <c r="F56" s="236">
        <v>50000</v>
      </c>
      <c r="G56" s="236">
        <v>0</v>
      </c>
      <c r="H56" s="236">
        <v>50000</v>
      </c>
      <c r="I56" s="236">
        <v>0</v>
      </c>
      <c r="J56" s="236">
        <v>0</v>
      </c>
      <c r="K56" s="236">
        <v>0</v>
      </c>
      <c r="L56" s="236">
        <v>0</v>
      </c>
      <c r="M56" s="236">
        <v>0</v>
      </c>
      <c r="N56" s="236">
        <v>0</v>
      </c>
      <c r="O56" s="236">
        <v>0</v>
      </c>
      <c r="P56" s="236">
        <v>0</v>
      </c>
      <c r="Q56" s="236">
        <v>0</v>
      </c>
      <c r="R56" s="236">
        <v>0</v>
      </c>
    </row>
    <row r="57" spans="1:18" ht="22.5">
      <c r="A57" s="234"/>
      <c r="B57" s="234"/>
      <c r="C57" s="234" t="s">
        <v>505</v>
      </c>
      <c r="D57" s="235" t="s">
        <v>486</v>
      </c>
      <c r="E57" s="236">
        <v>50000</v>
      </c>
      <c r="F57" s="236">
        <v>0</v>
      </c>
      <c r="G57" s="236">
        <v>0</v>
      </c>
      <c r="H57" s="236">
        <v>0</v>
      </c>
      <c r="I57" s="236">
        <v>0</v>
      </c>
      <c r="J57" s="236">
        <v>0</v>
      </c>
      <c r="K57" s="236">
        <v>0</v>
      </c>
      <c r="L57" s="236">
        <v>0</v>
      </c>
      <c r="M57" s="236">
        <v>0</v>
      </c>
      <c r="N57" s="236">
        <v>50000</v>
      </c>
      <c r="O57" s="236">
        <v>50000</v>
      </c>
      <c r="P57" s="236">
        <v>0</v>
      </c>
      <c r="Q57" s="236">
        <v>0</v>
      </c>
      <c r="R57" s="236">
        <v>0</v>
      </c>
    </row>
    <row r="58" spans="1:18" ht="12.75">
      <c r="A58" s="231"/>
      <c r="B58" s="231" t="s">
        <v>527</v>
      </c>
      <c r="C58" s="231"/>
      <c r="D58" s="232" t="s">
        <v>362</v>
      </c>
      <c r="E58" s="233">
        <v>100000</v>
      </c>
      <c r="F58" s="233">
        <v>0</v>
      </c>
      <c r="G58" s="233">
        <v>0</v>
      </c>
      <c r="H58" s="233">
        <v>0</v>
      </c>
      <c r="I58" s="233">
        <v>0</v>
      </c>
      <c r="J58" s="233">
        <v>0</v>
      </c>
      <c r="K58" s="233">
        <v>0</v>
      </c>
      <c r="L58" s="233">
        <v>0</v>
      </c>
      <c r="M58" s="233">
        <v>0</v>
      </c>
      <c r="N58" s="233">
        <v>100000</v>
      </c>
      <c r="O58" s="233">
        <v>100000</v>
      </c>
      <c r="P58" s="233">
        <v>0</v>
      </c>
      <c r="Q58" s="233">
        <v>0</v>
      </c>
      <c r="R58" s="233">
        <v>0</v>
      </c>
    </row>
    <row r="59" spans="1:18" ht="22.5">
      <c r="A59" s="234"/>
      <c r="B59" s="234"/>
      <c r="C59" s="234" t="s">
        <v>505</v>
      </c>
      <c r="D59" s="235" t="s">
        <v>486</v>
      </c>
      <c r="E59" s="236">
        <v>100000</v>
      </c>
      <c r="F59" s="236">
        <v>0</v>
      </c>
      <c r="G59" s="236">
        <v>0</v>
      </c>
      <c r="H59" s="236">
        <v>0</v>
      </c>
      <c r="I59" s="236">
        <v>0</v>
      </c>
      <c r="J59" s="236">
        <v>0</v>
      </c>
      <c r="K59" s="236">
        <v>0</v>
      </c>
      <c r="L59" s="236">
        <v>0</v>
      </c>
      <c r="M59" s="236">
        <v>0</v>
      </c>
      <c r="N59" s="236">
        <v>100000</v>
      </c>
      <c r="O59" s="236">
        <v>100000</v>
      </c>
      <c r="P59" s="236">
        <v>0</v>
      </c>
      <c r="Q59" s="236">
        <v>0</v>
      </c>
      <c r="R59" s="236">
        <v>0</v>
      </c>
    </row>
    <row r="60" spans="1:18" ht="12.75">
      <c r="A60" s="228" t="s">
        <v>528</v>
      </c>
      <c r="B60" s="228"/>
      <c r="C60" s="228"/>
      <c r="D60" s="229" t="s">
        <v>529</v>
      </c>
      <c r="E60" s="230">
        <v>101000</v>
      </c>
      <c r="F60" s="230">
        <v>101000</v>
      </c>
      <c r="G60" s="230">
        <v>30000</v>
      </c>
      <c r="H60" s="230">
        <v>71000</v>
      </c>
      <c r="I60" s="230">
        <v>0</v>
      </c>
      <c r="J60" s="230">
        <v>0</v>
      </c>
      <c r="K60" s="230">
        <v>0</v>
      </c>
      <c r="L60" s="230">
        <v>0</v>
      </c>
      <c r="M60" s="230">
        <v>0</v>
      </c>
      <c r="N60" s="230">
        <v>0</v>
      </c>
      <c r="O60" s="230">
        <v>0</v>
      </c>
      <c r="P60" s="230">
        <v>0</v>
      </c>
      <c r="Q60" s="230">
        <v>0</v>
      </c>
      <c r="R60" s="230">
        <v>0</v>
      </c>
    </row>
    <row r="61" spans="1:18" ht="22.5">
      <c r="A61" s="231"/>
      <c r="B61" s="231" t="s">
        <v>530</v>
      </c>
      <c r="C61" s="231"/>
      <c r="D61" s="232" t="s">
        <v>531</v>
      </c>
      <c r="E61" s="233">
        <v>100000</v>
      </c>
      <c r="F61" s="233">
        <v>100000</v>
      </c>
      <c r="G61" s="233">
        <v>30000</v>
      </c>
      <c r="H61" s="233">
        <v>70000</v>
      </c>
      <c r="I61" s="233">
        <v>0</v>
      </c>
      <c r="J61" s="233">
        <v>0</v>
      </c>
      <c r="K61" s="233">
        <v>0</v>
      </c>
      <c r="L61" s="233">
        <v>0</v>
      </c>
      <c r="M61" s="233">
        <v>0</v>
      </c>
      <c r="N61" s="233">
        <v>0</v>
      </c>
      <c r="O61" s="233">
        <v>0</v>
      </c>
      <c r="P61" s="233">
        <v>0</v>
      </c>
      <c r="Q61" s="233">
        <v>0</v>
      </c>
      <c r="R61" s="233">
        <v>0</v>
      </c>
    </row>
    <row r="62" spans="1:18" ht="22.5">
      <c r="A62" s="234"/>
      <c r="B62" s="234"/>
      <c r="C62" s="234" t="s">
        <v>510</v>
      </c>
      <c r="D62" s="235" t="s">
        <v>511</v>
      </c>
      <c r="E62" s="236">
        <v>30000</v>
      </c>
      <c r="F62" s="236">
        <v>30000</v>
      </c>
      <c r="G62" s="236">
        <v>30000</v>
      </c>
      <c r="H62" s="236">
        <v>0</v>
      </c>
      <c r="I62" s="236">
        <v>0</v>
      </c>
      <c r="J62" s="236">
        <v>0</v>
      </c>
      <c r="K62" s="236">
        <v>0</v>
      </c>
      <c r="L62" s="236">
        <v>0</v>
      </c>
      <c r="M62" s="236">
        <v>0</v>
      </c>
      <c r="N62" s="236">
        <v>0</v>
      </c>
      <c r="O62" s="236">
        <v>0</v>
      </c>
      <c r="P62" s="236">
        <v>0</v>
      </c>
      <c r="Q62" s="236">
        <v>0</v>
      </c>
      <c r="R62" s="236">
        <v>0</v>
      </c>
    </row>
    <row r="63" spans="1:18" ht="12.75">
      <c r="A63" s="234"/>
      <c r="B63" s="234"/>
      <c r="C63" s="234" t="s">
        <v>497</v>
      </c>
      <c r="D63" s="235" t="s">
        <v>498</v>
      </c>
      <c r="E63" s="236">
        <v>70000</v>
      </c>
      <c r="F63" s="236">
        <v>70000</v>
      </c>
      <c r="G63" s="236">
        <v>0</v>
      </c>
      <c r="H63" s="236">
        <v>70000</v>
      </c>
      <c r="I63" s="236">
        <v>0</v>
      </c>
      <c r="J63" s="236">
        <v>0</v>
      </c>
      <c r="K63" s="236">
        <v>0</v>
      </c>
      <c r="L63" s="236">
        <v>0</v>
      </c>
      <c r="M63" s="236">
        <v>0</v>
      </c>
      <c r="N63" s="236">
        <v>0</v>
      </c>
      <c r="O63" s="236">
        <v>0</v>
      </c>
      <c r="P63" s="236">
        <v>0</v>
      </c>
      <c r="Q63" s="236">
        <v>0</v>
      </c>
      <c r="R63" s="236">
        <v>0</v>
      </c>
    </row>
    <row r="64" spans="1:18" ht="12.75">
      <c r="A64" s="231"/>
      <c r="B64" s="231" t="s">
        <v>532</v>
      </c>
      <c r="C64" s="231"/>
      <c r="D64" s="232" t="s">
        <v>533</v>
      </c>
      <c r="E64" s="233">
        <v>1000</v>
      </c>
      <c r="F64" s="233">
        <v>1000</v>
      </c>
      <c r="G64" s="233">
        <v>0</v>
      </c>
      <c r="H64" s="233">
        <v>1000</v>
      </c>
      <c r="I64" s="233">
        <v>0</v>
      </c>
      <c r="J64" s="233">
        <v>0</v>
      </c>
      <c r="K64" s="233">
        <v>0</v>
      </c>
      <c r="L64" s="233">
        <v>0</v>
      </c>
      <c r="M64" s="233">
        <v>0</v>
      </c>
      <c r="N64" s="233">
        <v>0</v>
      </c>
      <c r="O64" s="233">
        <v>0</v>
      </c>
      <c r="P64" s="233">
        <v>0</v>
      </c>
      <c r="Q64" s="233">
        <v>0</v>
      </c>
      <c r="R64" s="233">
        <v>0</v>
      </c>
    </row>
    <row r="65" spans="1:18" ht="22.5">
      <c r="A65" s="234"/>
      <c r="B65" s="234"/>
      <c r="C65" s="234" t="s">
        <v>495</v>
      </c>
      <c r="D65" s="235" t="s">
        <v>496</v>
      </c>
      <c r="E65" s="236">
        <v>1000</v>
      </c>
      <c r="F65" s="236">
        <v>1000</v>
      </c>
      <c r="G65" s="236">
        <v>0</v>
      </c>
      <c r="H65" s="236">
        <v>1000</v>
      </c>
      <c r="I65" s="236">
        <v>0</v>
      </c>
      <c r="J65" s="236">
        <v>0</v>
      </c>
      <c r="K65" s="236">
        <v>0</v>
      </c>
      <c r="L65" s="236">
        <v>0</v>
      </c>
      <c r="M65" s="236">
        <v>0</v>
      </c>
      <c r="N65" s="236">
        <v>0</v>
      </c>
      <c r="O65" s="236">
        <v>0</v>
      </c>
      <c r="P65" s="236">
        <v>0</v>
      </c>
      <c r="Q65" s="236">
        <v>0</v>
      </c>
      <c r="R65" s="236">
        <v>0</v>
      </c>
    </row>
    <row r="66" spans="1:18" ht="12.75">
      <c r="A66" s="228" t="s">
        <v>359</v>
      </c>
      <c r="B66" s="228"/>
      <c r="C66" s="228"/>
      <c r="D66" s="229" t="s">
        <v>360</v>
      </c>
      <c r="E66" s="230">
        <v>400086</v>
      </c>
      <c r="F66" s="230">
        <v>0</v>
      </c>
      <c r="G66" s="230">
        <v>0</v>
      </c>
      <c r="H66" s="230">
        <v>0</v>
      </c>
      <c r="I66" s="230">
        <v>0</v>
      </c>
      <c r="J66" s="230">
        <v>0</v>
      </c>
      <c r="K66" s="230">
        <v>0</v>
      </c>
      <c r="L66" s="230">
        <v>0</v>
      </c>
      <c r="M66" s="230">
        <v>0</v>
      </c>
      <c r="N66" s="230">
        <v>400086</v>
      </c>
      <c r="O66" s="230">
        <v>400086</v>
      </c>
      <c r="P66" s="230">
        <v>400086</v>
      </c>
      <c r="Q66" s="230">
        <v>0</v>
      </c>
      <c r="R66" s="230">
        <v>0</v>
      </c>
    </row>
    <row r="67" spans="1:18" ht="12.75">
      <c r="A67" s="231"/>
      <c r="B67" s="231" t="s">
        <v>361</v>
      </c>
      <c r="C67" s="231"/>
      <c r="D67" s="232" t="s">
        <v>362</v>
      </c>
      <c r="E67" s="233">
        <v>400086</v>
      </c>
      <c r="F67" s="233">
        <v>0</v>
      </c>
      <c r="G67" s="233">
        <v>0</v>
      </c>
      <c r="H67" s="233">
        <v>0</v>
      </c>
      <c r="I67" s="233">
        <v>0</v>
      </c>
      <c r="J67" s="233">
        <v>0</v>
      </c>
      <c r="K67" s="233">
        <v>0</v>
      </c>
      <c r="L67" s="233">
        <v>0</v>
      </c>
      <c r="M67" s="233">
        <v>0</v>
      </c>
      <c r="N67" s="233">
        <v>400086</v>
      </c>
      <c r="O67" s="233">
        <v>400086</v>
      </c>
      <c r="P67" s="233">
        <v>400086</v>
      </c>
      <c r="Q67" s="233">
        <v>0</v>
      </c>
      <c r="R67" s="233">
        <v>0</v>
      </c>
    </row>
    <row r="68" spans="1:18" ht="22.5">
      <c r="A68" s="234"/>
      <c r="B68" s="234"/>
      <c r="C68" s="234" t="s">
        <v>485</v>
      </c>
      <c r="D68" s="235" t="s">
        <v>486</v>
      </c>
      <c r="E68" s="236">
        <v>320186</v>
      </c>
      <c r="F68" s="236">
        <v>0</v>
      </c>
      <c r="G68" s="236">
        <v>0</v>
      </c>
      <c r="H68" s="236">
        <v>0</v>
      </c>
      <c r="I68" s="236">
        <v>0</v>
      </c>
      <c r="J68" s="236">
        <v>0</v>
      </c>
      <c r="K68" s="236">
        <v>0</v>
      </c>
      <c r="L68" s="236">
        <v>0</v>
      </c>
      <c r="M68" s="236">
        <v>0</v>
      </c>
      <c r="N68" s="236">
        <v>320186</v>
      </c>
      <c r="O68" s="236">
        <v>320186</v>
      </c>
      <c r="P68" s="236">
        <v>320186</v>
      </c>
      <c r="Q68" s="236">
        <v>0</v>
      </c>
      <c r="R68" s="236">
        <v>0</v>
      </c>
    </row>
    <row r="69" spans="1:18" ht="22.5">
      <c r="A69" s="234"/>
      <c r="B69" s="234"/>
      <c r="C69" s="234" t="s">
        <v>487</v>
      </c>
      <c r="D69" s="235" t="s">
        <v>486</v>
      </c>
      <c r="E69" s="236">
        <v>79900</v>
      </c>
      <c r="F69" s="236">
        <v>0</v>
      </c>
      <c r="G69" s="236">
        <v>0</v>
      </c>
      <c r="H69" s="236">
        <v>0</v>
      </c>
      <c r="I69" s="236">
        <v>0</v>
      </c>
      <c r="J69" s="236">
        <v>0</v>
      </c>
      <c r="K69" s="236">
        <v>0</v>
      </c>
      <c r="L69" s="236">
        <v>0</v>
      </c>
      <c r="M69" s="236">
        <v>0</v>
      </c>
      <c r="N69" s="236">
        <v>79900</v>
      </c>
      <c r="O69" s="236">
        <v>79900</v>
      </c>
      <c r="P69" s="236">
        <v>79900</v>
      </c>
      <c r="Q69" s="236">
        <v>0</v>
      </c>
      <c r="R69" s="236">
        <v>0</v>
      </c>
    </row>
    <row r="70" spans="1:18" ht="12.75">
      <c r="A70" s="228" t="s">
        <v>363</v>
      </c>
      <c r="B70" s="228"/>
      <c r="C70" s="228"/>
      <c r="D70" s="229" t="s">
        <v>364</v>
      </c>
      <c r="E70" s="230">
        <v>5735992</v>
      </c>
      <c r="F70" s="230">
        <v>5735992</v>
      </c>
      <c r="G70" s="230">
        <v>4500441</v>
      </c>
      <c r="H70" s="230">
        <v>989451</v>
      </c>
      <c r="I70" s="230">
        <v>0</v>
      </c>
      <c r="J70" s="230">
        <v>246100</v>
      </c>
      <c r="K70" s="230">
        <v>0</v>
      </c>
      <c r="L70" s="230">
        <v>0</v>
      </c>
      <c r="M70" s="230">
        <v>0</v>
      </c>
      <c r="N70" s="230">
        <v>0</v>
      </c>
      <c r="O70" s="230">
        <v>0</v>
      </c>
      <c r="P70" s="230">
        <v>0</v>
      </c>
      <c r="Q70" s="230">
        <v>0</v>
      </c>
      <c r="R70" s="230">
        <v>0</v>
      </c>
    </row>
    <row r="71" spans="1:18" ht="12.75">
      <c r="A71" s="231"/>
      <c r="B71" s="231" t="s">
        <v>365</v>
      </c>
      <c r="C71" s="231"/>
      <c r="D71" s="232" t="s">
        <v>366</v>
      </c>
      <c r="E71" s="233">
        <v>380346</v>
      </c>
      <c r="F71" s="233">
        <v>380346</v>
      </c>
      <c r="G71" s="233">
        <v>366059</v>
      </c>
      <c r="H71" s="233">
        <v>14287</v>
      </c>
      <c r="I71" s="233">
        <v>0</v>
      </c>
      <c r="J71" s="233">
        <v>0</v>
      </c>
      <c r="K71" s="233">
        <v>0</v>
      </c>
      <c r="L71" s="233">
        <v>0</v>
      </c>
      <c r="M71" s="233">
        <v>0</v>
      </c>
      <c r="N71" s="233">
        <v>0</v>
      </c>
      <c r="O71" s="233">
        <v>0</v>
      </c>
      <c r="P71" s="233">
        <v>0</v>
      </c>
      <c r="Q71" s="233">
        <v>0</v>
      </c>
      <c r="R71" s="233">
        <v>0</v>
      </c>
    </row>
    <row r="72" spans="1:18" ht="22.5">
      <c r="A72" s="234"/>
      <c r="B72" s="234"/>
      <c r="C72" s="234" t="s">
        <v>534</v>
      </c>
      <c r="D72" s="235" t="s">
        <v>535</v>
      </c>
      <c r="E72" s="236">
        <v>286793</v>
      </c>
      <c r="F72" s="236">
        <v>286793</v>
      </c>
      <c r="G72" s="236">
        <v>286793</v>
      </c>
      <c r="H72" s="236">
        <v>0</v>
      </c>
      <c r="I72" s="236">
        <v>0</v>
      </c>
      <c r="J72" s="236">
        <v>0</v>
      </c>
      <c r="K72" s="236">
        <v>0</v>
      </c>
      <c r="L72" s="236">
        <v>0</v>
      </c>
      <c r="M72" s="236">
        <v>0</v>
      </c>
      <c r="N72" s="236">
        <v>0</v>
      </c>
      <c r="O72" s="236">
        <v>0</v>
      </c>
      <c r="P72" s="236">
        <v>0</v>
      </c>
      <c r="Q72" s="236">
        <v>0</v>
      </c>
      <c r="R72" s="236">
        <v>0</v>
      </c>
    </row>
    <row r="73" spans="1:18" ht="22.5">
      <c r="A73" s="234"/>
      <c r="B73" s="234"/>
      <c r="C73" s="234" t="s">
        <v>536</v>
      </c>
      <c r="D73" s="235" t="s">
        <v>537</v>
      </c>
      <c r="E73" s="236">
        <v>24377</v>
      </c>
      <c r="F73" s="236">
        <v>24377</v>
      </c>
      <c r="G73" s="236">
        <v>24377</v>
      </c>
      <c r="H73" s="236">
        <v>0</v>
      </c>
      <c r="I73" s="236">
        <v>0</v>
      </c>
      <c r="J73" s="236">
        <v>0</v>
      </c>
      <c r="K73" s="236">
        <v>0</v>
      </c>
      <c r="L73" s="236">
        <v>0</v>
      </c>
      <c r="M73" s="236">
        <v>0</v>
      </c>
      <c r="N73" s="236">
        <v>0</v>
      </c>
      <c r="O73" s="236">
        <v>0</v>
      </c>
      <c r="P73" s="236">
        <v>0</v>
      </c>
      <c r="Q73" s="236">
        <v>0</v>
      </c>
      <c r="R73" s="236">
        <v>0</v>
      </c>
    </row>
    <row r="74" spans="1:18" ht="22.5">
      <c r="A74" s="234"/>
      <c r="B74" s="234"/>
      <c r="C74" s="234" t="s">
        <v>538</v>
      </c>
      <c r="D74" s="235" t="s">
        <v>539</v>
      </c>
      <c r="E74" s="236">
        <v>47266</v>
      </c>
      <c r="F74" s="236">
        <v>47266</v>
      </c>
      <c r="G74" s="236">
        <v>47266</v>
      </c>
      <c r="H74" s="236">
        <v>0</v>
      </c>
      <c r="I74" s="236">
        <v>0</v>
      </c>
      <c r="J74" s="236">
        <v>0</v>
      </c>
      <c r="K74" s="236">
        <v>0</v>
      </c>
      <c r="L74" s="236">
        <v>0</v>
      </c>
      <c r="M74" s="236">
        <v>0</v>
      </c>
      <c r="N74" s="236">
        <v>0</v>
      </c>
      <c r="O74" s="236">
        <v>0</v>
      </c>
      <c r="P74" s="236">
        <v>0</v>
      </c>
      <c r="Q74" s="236">
        <v>0</v>
      </c>
      <c r="R74" s="236">
        <v>0</v>
      </c>
    </row>
    <row r="75" spans="1:18" ht="12.75">
      <c r="A75" s="234"/>
      <c r="B75" s="234"/>
      <c r="C75" s="234" t="s">
        <v>540</v>
      </c>
      <c r="D75" s="235" t="s">
        <v>541</v>
      </c>
      <c r="E75" s="236">
        <v>7623</v>
      </c>
      <c r="F75" s="236">
        <v>7623</v>
      </c>
      <c r="G75" s="236">
        <v>7623</v>
      </c>
      <c r="H75" s="236">
        <v>0</v>
      </c>
      <c r="I75" s="236">
        <v>0</v>
      </c>
      <c r="J75" s="236">
        <v>0</v>
      </c>
      <c r="K75" s="236">
        <v>0</v>
      </c>
      <c r="L75" s="236">
        <v>0</v>
      </c>
      <c r="M75" s="236">
        <v>0</v>
      </c>
      <c r="N75" s="236">
        <v>0</v>
      </c>
      <c r="O75" s="236">
        <v>0</v>
      </c>
      <c r="P75" s="236">
        <v>0</v>
      </c>
      <c r="Q75" s="236">
        <v>0</v>
      </c>
      <c r="R75" s="236">
        <v>0</v>
      </c>
    </row>
    <row r="76" spans="1:18" ht="22.5">
      <c r="A76" s="234"/>
      <c r="B76" s="234"/>
      <c r="C76" s="234" t="s">
        <v>495</v>
      </c>
      <c r="D76" s="235" t="s">
        <v>496</v>
      </c>
      <c r="E76" s="236">
        <v>3000</v>
      </c>
      <c r="F76" s="236">
        <v>3000</v>
      </c>
      <c r="G76" s="236">
        <v>0</v>
      </c>
      <c r="H76" s="236">
        <v>3000</v>
      </c>
      <c r="I76" s="236">
        <v>0</v>
      </c>
      <c r="J76" s="236">
        <v>0</v>
      </c>
      <c r="K76" s="236">
        <v>0</v>
      </c>
      <c r="L76" s="236">
        <v>0</v>
      </c>
      <c r="M76" s="236">
        <v>0</v>
      </c>
      <c r="N76" s="236">
        <v>0</v>
      </c>
      <c r="O76" s="236">
        <v>0</v>
      </c>
      <c r="P76" s="236">
        <v>0</v>
      </c>
      <c r="Q76" s="236">
        <v>0</v>
      </c>
      <c r="R76" s="236">
        <v>0</v>
      </c>
    </row>
    <row r="77" spans="1:18" ht="12.75">
      <c r="A77" s="234"/>
      <c r="B77" s="234"/>
      <c r="C77" s="234" t="s">
        <v>497</v>
      </c>
      <c r="D77" s="235" t="s">
        <v>498</v>
      </c>
      <c r="E77" s="236">
        <v>3000</v>
      </c>
      <c r="F77" s="236">
        <v>3000</v>
      </c>
      <c r="G77" s="236">
        <v>0</v>
      </c>
      <c r="H77" s="236">
        <v>3000</v>
      </c>
      <c r="I77" s="236">
        <v>0</v>
      </c>
      <c r="J77" s="236">
        <v>0</v>
      </c>
      <c r="K77" s="236">
        <v>0</v>
      </c>
      <c r="L77" s="236">
        <v>0</v>
      </c>
      <c r="M77" s="236">
        <v>0</v>
      </c>
      <c r="N77" s="236">
        <v>0</v>
      </c>
      <c r="O77" s="236">
        <v>0</v>
      </c>
      <c r="P77" s="236">
        <v>0</v>
      </c>
      <c r="Q77" s="236">
        <v>0</v>
      </c>
      <c r="R77" s="236">
        <v>0</v>
      </c>
    </row>
    <row r="78" spans="1:18" ht="56.25">
      <c r="A78" s="234"/>
      <c r="B78" s="234"/>
      <c r="C78" s="234" t="s">
        <v>542</v>
      </c>
      <c r="D78" s="235" t="s">
        <v>543</v>
      </c>
      <c r="E78" s="236">
        <v>1000</v>
      </c>
      <c r="F78" s="236">
        <v>1000</v>
      </c>
      <c r="G78" s="236">
        <v>0</v>
      </c>
      <c r="H78" s="236">
        <v>1000</v>
      </c>
      <c r="I78" s="236">
        <v>0</v>
      </c>
      <c r="J78" s="236">
        <v>0</v>
      </c>
      <c r="K78" s="236">
        <v>0</v>
      </c>
      <c r="L78" s="236">
        <v>0</v>
      </c>
      <c r="M78" s="236">
        <v>0</v>
      </c>
      <c r="N78" s="236">
        <v>0</v>
      </c>
      <c r="O78" s="236">
        <v>0</v>
      </c>
      <c r="P78" s="236">
        <v>0</v>
      </c>
      <c r="Q78" s="236">
        <v>0</v>
      </c>
      <c r="R78" s="236">
        <v>0</v>
      </c>
    </row>
    <row r="79" spans="1:18" ht="12.75">
      <c r="A79" s="234"/>
      <c r="B79" s="234"/>
      <c r="C79" s="234" t="s">
        <v>544</v>
      </c>
      <c r="D79" s="235" t="s">
        <v>545</v>
      </c>
      <c r="E79" s="236">
        <v>500</v>
      </c>
      <c r="F79" s="236">
        <v>500</v>
      </c>
      <c r="G79" s="236">
        <v>0</v>
      </c>
      <c r="H79" s="236">
        <v>500</v>
      </c>
      <c r="I79" s="236">
        <v>0</v>
      </c>
      <c r="J79" s="236">
        <v>0</v>
      </c>
      <c r="K79" s="236">
        <v>0</v>
      </c>
      <c r="L79" s="236">
        <v>0</v>
      </c>
      <c r="M79" s="236">
        <v>0</v>
      </c>
      <c r="N79" s="236">
        <v>0</v>
      </c>
      <c r="O79" s="236">
        <v>0</v>
      </c>
      <c r="P79" s="236">
        <v>0</v>
      </c>
      <c r="Q79" s="236">
        <v>0</v>
      </c>
      <c r="R79" s="236">
        <v>0</v>
      </c>
    </row>
    <row r="80" spans="1:18" ht="33.75">
      <c r="A80" s="234"/>
      <c r="B80" s="234"/>
      <c r="C80" s="234" t="s">
        <v>546</v>
      </c>
      <c r="D80" s="235" t="s">
        <v>547</v>
      </c>
      <c r="E80" s="236">
        <v>6287</v>
      </c>
      <c r="F80" s="236">
        <v>6287</v>
      </c>
      <c r="G80" s="236">
        <v>0</v>
      </c>
      <c r="H80" s="236">
        <v>6287</v>
      </c>
      <c r="I80" s="236">
        <v>0</v>
      </c>
      <c r="J80" s="236">
        <v>0</v>
      </c>
      <c r="K80" s="236">
        <v>0</v>
      </c>
      <c r="L80" s="236">
        <v>0</v>
      </c>
      <c r="M80" s="236">
        <v>0</v>
      </c>
      <c r="N80" s="236">
        <v>0</v>
      </c>
      <c r="O80" s="236">
        <v>0</v>
      </c>
      <c r="P80" s="236">
        <v>0</v>
      </c>
      <c r="Q80" s="236">
        <v>0</v>
      </c>
      <c r="R80" s="236">
        <v>0</v>
      </c>
    </row>
    <row r="81" spans="1:18" ht="33.75">
      <c r="A81" s="234"/>
      <c r="B81" s="234"/>
      <c r="C81" s="234" t="s">
        <v>548</v>
      </c>
      <c r="D81" s="235" t="s">
        <v>549</v>
      </c>
      <c r="E81" s="236">
        <v>500</v>
      </c>
      <c r="F81" s="236">
        <v>500</v>
      </c>
      <c r="G81" s="236">
        <v>0</v>
      </c>
      <c r="H81" s="236">
        <v>500</v>
      </c>
      <c r="I81" s="236">
        <v>0</v>
      </c>
      <c r="J81" s="236">
        <v>0</v>
      </c>
      <c r="K81" s="236">
        <v>0</v>
      </c>
      <c r="L81" s="236">
        <v>0</v>
      </c>
      <c r="M81" s="236">
        <v>0</v>
      </c>
      <c r="N81" s="236">
        <v>0</v>
      </c>
      <c r="O81" s="236">
        <v>0</v>
      </c>
      <c r="P81" s="236">
        <v>0</v>
      </c>
      <c r="Q81" s="236">
        <v>0</v>
      </c>
      <c r="R81" s="236">
        <v>0</v>
      </c>
    </row>
    <row r="82" spans="1:18" ht="22.5">
      <c r="A82" s="231"/>
      <c r="B82" s="231" t="s">
        <v>550</v>
      </c>
      <c r="C82" s="231"/>
      <c r="D82" s="232" t="s">
        <v>551</v>
      </c>
      <c r="E82" s="233">
        <v>207500</v>
      </c>
      <c r="F82" s="233">
        <v>207500</v>
      </c>
      <c r="G82" s="233">
        <v>0</v>
      </c>
      <c r="H82" s="233">
        <v>11500</v>
      </c>
      <c r="I82" s="233">
        <v>0</v>
      </c>
      <c r="J82" s="233">
        <v>196000</v>
      </c>
      <c r="K82" s="233">
        <v>0</v>
      </c>
      <c r="L82" s="233">
        <v>0</v>
      </c>
      <c r="M82" s="233">
        <v>0</v>
      </c>
      <c r="N82" s="233">
        <v>0</v>
      </c>
      <c r="O82" s="233">
        <v>0</v>
      </c>
      <c r="P82" s="233">
        <v>0</v>
      </c>
      <c r="Q82" s="233">
        <v>0</v>
      </c>
      <c r="R82" s="233">
        <v>0</v>
      </c>
    </row>
    <row r="83" spans="1:18" ht="22.5">
      <c r="A83" s="234"/>
      <c r="B83" s="234"/>
      <c r="C83" s="234" t="s">
        <v>552</v>
      </c>
      <c r="D83" s="235" t="s">
        <v>553</v>
      </c>
      <c r="E83" s="236">
        <v>196000</v>
      </c>
      <c r="F83" s="236">
        <v>196000</v>
      </c>
      <c r="G83" s="236">
        <v>0</v>
      </c>
      <c r="H83" s="236">
        <v>0</v>
      </c>
      <c r="I83" s="236">
        <v>0</v>
      </c>
      <c r="J83" s="236">
        <v>196000</v>
      </c>
      <c r="K83" s="236">
        <v>0</v>
      </c>
      <c r="L83" s="236">
        <v>0</v>
      </c>
      <c r="M83" s="236">
        <v>0</v>
      </c>
      <c r="N83" s="236">
        <v>0</v>
      </c>
      <c r="O83" s="236">
        <v>0</v>
      </c>
      <c r="P83" s="236">
        <v>0</v>
      </c>
      <c r="Q83" s="236">
        <v>0</v>
      </c>
      <c r="R83" s="236">
        <v>0</v>
      </c>
    </row>
    <row r="84" spans="1:18" ht="22.5">
      <c r="A84" s="234"/>
      <c r="B84" s="234"/>
      <c r="C84" s="234" t="s">
        <v>495</v>
      </c>
      <c r="D84" s="235" t="s">
        <v>496</v>
      </c>
      <c r="E84" s="236">
        <v>6000</v>
      </c>
      <c r="F84" s="236">
        <v>6000</v>
      </c>
      <c r="G84" s="236">
        <v>0</v>
      </c>
      <c r="H84" s="236">
        <v>6000</v>
      </c>
      <c r="I84" s="236">
        <v>0</v>
      </c>
      <c r="J84" s="236">
        <v>0</v>
      </c>
      <c r="K84" s="236">
        <v>0</v>
      </c>
      <c r="L84" s="236">
        <v>0</v>
      </c>
      <c r="M84" s="236">
        <v>0</v>
      </c>
      <c r="N84" s="236">
        <v>0</v>
      </c>
      <c r="O84" s="236">
        <v>0</v>
      </c>
      <c r="P84" s="236">
        <v>0</v>
      </c>
      <c r="Q84" s="236">
        <v>0</v>
      </c>
      <c r="R84" s="236">
        <v>0</v>
      </c>
    </row>
    <row r="85" spans="1:18" ht="12.75">
      <c r="A85" s="234"/>
      <c r="B85" s="234"/>
      <c r="C85" s="234" t="s">
        <v>497</v>
      </c>
      <c r="D85" s="235" t="s">
        <v>498</v>
      </c>
      <c r="E85" s="236">
        <v>3000</v>
      </c>
      <c r="F85" s="236">
        <v>3000</v>
      </c>
      <c r="G85" s="236">
        <v>0</v>
      </c>
      <c r="H85" s="236">
        <v>3000</v>
      </c>
      <c r="I85" s="236">
        <v>0</v>
      </c>
      <c r="J85" s="236">
        <v>0</v>
      </c>
      <c r="K85" s="236">
        <v>0</v>
      </c>
      <c r="L85" s="236">
        <v>0</v>
      </c>
      <c r="M85" s="236">
        <v>0</v>
      </c>
      <c r="N85" s="236">
        <v>0</v>
      </c>
      <c r="O85" s="236">
        <v>0</v>
      </c>
      <c r="P85" s="236">
        <v>0</v>
      </c>
      <c r="Q85" s="236">
        <v>0</v>
      </c>
      <c r="R85" s="236">
        <v>0</v>
      </c>
    </row>
    <row r="86" spans="1:18" ht="56.25">
      <c r="A86" s="234"/>
      <c r="B86" s="234"/>
      <c r="C86" s="234" t="s">
        <v>542</v>
      </c>
      <c r="D86" s="235" t="s">
        <v>543</v>
      </c>
      <c r="E86" s="236">
        <v>1500</v>
      </c>
      <c r="F86" s="236">
        <v>1500</v>
      </c>
      <c r="G86" s="236">
        <v>0</v>
      </c>
      <c r="H86" s="236">
        <v>1500</v>
      </c>
      <c r="I86" s="236">
        <v>0</v>
      </c>
      <c r="J86" s="236">
        <v>0</v>
      </c>
      <c r="K86" s="236">
        <v>0</v>
      </c>
      <c r="L86" s="236">
        <v>0</v>
      </c>
      <c r="M86" s="236">
        <v>0</v>
      </c>
      <c r="N86" s="236">
        <v>0</v>
      </c>
      <c r="O86" s="236">
        <v>0</v>
      </c>
      <c r="P86" s="236">
        <v>0</v>
      </c>
      <c r="Q86" s="236">
        <v>0</v>
      </c>
      <c r="R86" s="236">
        <v>0</v>
      </c>
    </row>
    <row r="87" spans="1:18" ht="12.75">
      <c r="A87" s="234"/>
      <c r="B87" s="234"/>
      <c r="C87" s="234" t="s">
        <v>544</v>
      </c>
      <c r="D87" s="235" t="s">
        <v>545</v>
      </c>
      <c r="E87" s="236">
        <v>500</v>
      </c>
      <c r="F87" s="236">
        <v>500</v>
      </c>
      <c r="G87" s="236">
        <v>0</v>
      </c>
      <c r="H87" s="236">
        <v>500</v>
      </c>
      <c r="I87" s="236">
        <v>0</v>
      </c>
      <c r="J87" s="236">
        <v>0</v>
      </c>
      <c r="K87" s="236">
        <v>0</v>
      </c>
      <c r="L87" s="236">
        <v>0</v>
      </c>
      <c r="M87" s="236">
        <v>0</v>
      </c>
      <c r="N87" s="236">
        <v>0</v>
      </c>
      <c r="O87" s="236">
        <v>0</v>
      </c>
      <c r="P87" s="236">
        <v>0</v>
      </c>
      <c r="Q87" s="236">
        <v>0</v>
      </c>
      <c r="R87" s="236">
        <v>0</v>
      </c>
    </row>
    <row r="88" spans="1:18" ht="33.75">
      <c r="A88" s="234"/>
      <c r="B88" s="234"/>
      <c r="C88" s="234" t="s">
        <v>548</v>
      </c>
      <c r="D88" s="235" t="s">
        <v>549</v>
      </c>
      <c r="E88" s="236">
        <v>500</v>
      </c>
      <c r="F88" s="236">
        <v>500</v>
      </c>
      <c r="G88" s="236">
        <v>0</v>
      </c>
      <c r="H88" s="236">
        <v>500</v>
      </c>
      <c r="I88" s="236">
        <v>0</v>
      </c>
      <c r="J88" s="236">
        <v>0</v>
      </c>
      <c r="K88" s="236">
        <v>0</v>
      </c>
      <c r="L88" s="236">
        <v>0</v>
      </c>
      <c r="M88" s="236">
        <v>0</v>
      </c>
      <c r="N88" s="236">
        <v>0</v>
      </c>
      <c r="O88" s="236">
        <v>0</v>
      </c>
      <c r="P88" s="236">
        <v>0</v>
      </c>
      <c r="Q88" s="236">
        <v>0</v>
      </c>
      <c r="R88" s="236">
        <v>0</v>
      </c>
    </row>
    <row r="89" spans="1:18" ht="22.5">
      <c r="A89" s="231"/>
      <c r="B89" s="231" t="s">
        <v>554</v>
      </c>
      <c r="C89" s="231"/>
      <c r="D89" s="232" t="s">
        <v>555</v>
      </c>
      <c r="E89" s="233">
        <v>4936321</v>
      </c>
      <c r="F89" s="233">
        <v>4936321</v>
      </c>
      <c r="G89" s="233">
        <v>4052798</v>
      </c>
      <c r="H89" s="233">
        <v>864923</v>
      </c>
      <c r="I89" s="233">
        <v>0</v>
      </c>
      <c r="J89" s="233">
        <v>18600</v>
      </c>
      <c r="K89" s="233">
        <v>0</v>
      </c>
      <c r="L89" s="233">
        <v>0</v>
      </c>
      <c r="M89" s="233">
        <v>0</v>
      </c>
      <c r="N89" s="233">
        <v>0</v>
      </c>
      <c r="O89" s="233">
        <v>0</v>
      </c>
      <c r="P89" s="233">
        <v>0</v>
      </c>
      <c r="Q89" s="233">
        <v>0</v>
      </c>
      <c r="R89" s="233">
        <v>0</v>
      </c>
    </row>
    <row r="90" spans="1:18" ht="33.75">
      <c r="A90" s="234"/>
      <c r="B90" s="234"/>
      <c r="C90" s="234" t="s">
        <v>556</v>
      </c>
      <c r="D90" s="235" t="s">
        <v>557</v>
      </c>
      <c r="E90" s="236">
        <v>15000</v>
      </c>
      <c r="F90" s="236">
        <v>15000</v>
      </c>
      <c r="G90" s="236">
        <v>0</v>
      </c>
      <c r="H90" s="236">
        <v>0</v>
      </c>
      <c r="I90" s="236">
        <v>0</v>
      </c>
      <c r="J90" s="236">
        <v>15000</v>
      </c>
      <c r="K90" s="236">
        <v>0</v>
      </c>
      <c r="L90" s="236">
        <v>0</v>
      </c>
      <c r="M90" s="236">
        <v>0</v>
      </c>
      <c r="N90" s="236">
        <v>0</v>
      </c>
      <c r="O90" s="236">
        <v>0</v>
      </c>
      <c r="P90" s="236">
        <v>0</v>
      </c>
      <c r="Q90" s="236">
        <v>0</v>
      </c>
      <c r="R90" s="236">
        <v>0</v>
      </c>
    </row>
    <row r="91" spans="1:18" ht="12.75">
      <c r="A91" s="234"/>
      <c r="B91" s="234"/>
      <c r="C91" s="234" t="s">
        <v>558</v>
      </c>
      <c r="D91" s="235" t="s">
        <v>559</v>
      </c>
      <c r="E91" s="236">
        <v>3600</v>
      </c>
      <c r="F91" s="236">
        <v>3600</v>
      </c>
      <c r="G91" s="236">
        <v>0</v>
      </c>
      <c r="H91" s="236">
        <v>0</v>
      </c>
      <c r="I91" s="236">
        <v>0</v>
      </c>
      <c r="J91" s="236">
        <v>3600</v>
      </c>
      <c r="K91" s="236">
        <v>0</v>
      </c>
      <c r="L91" s="236">
        <v>0</v>
      </c>
      <c r="M91" s="236">
        <v>0</v>
      </c>
      <c r="N91" s="236">
        <v>0</v>
      </c>
      <c r="O91" s="236">
        <v>0</v>
      </c>
      <c r="P91" s="236">
        <v>0</v>
      </c>
      <c r="Q91" s="236">
        <v>0</v>
      </c>
      <c r="R91" s="236">
        <v>0</v>
      </c>
    </row>
    <row r="92" spans="1:18" ht="22.5">
      <c r="A92" s="234"/>
      <c r="B92" s="234"/>
      <c r="C92" s="234" t="s">
        <v>534</v>
      </c>
      <c r="D92" s="235" t="s">
        <v>535</v>
      </c>
      <c r="E92" s="236">
        <v>3084188</v>
      </c>
      <c r="F92" s="236">
        <v>3084188</v>
      </c>
      <c r="G92" s="236">
        <v>3084188</v>
      </c>
      <c r="H92" s="236">
        <v>0</v>
      </c>
      <c r="I92" s="236">
        <v>0</v>
      </c>
      <c r="J92" s="236">
        <v>0</v>
      </c>
      <c r="K92" s="236">
        <v>0</v>
      </c>
      <c r="L92" s="236">
        <v>0</v>
      </c>
      <c r="M92" s="236">
        <v>0</v>
      </c>
      <c r="N92" s="236">
        <v>0</v>
      </c>
      <c r="O92" s="236">
        <v>0</v>
      </c>
      <c r="P92" s="236">
        <v>0</v>
      </c>
      <c r="Q92" s="236">
        <v>0</v>
      </c>
      <c r="R92" s="236">
        <v>0</v>
      </c>
    </row>
    <row r="93" spans="1:18" ht="22.5">
      <c r="A93" s="234"/>
      <c r="B93" s="234"/>
      <c r="C93" s="234" t="s">
        <v>536</v>
      </c>
      <c r="D93" s="235" t="s">
        <v>537</v>
      </c>
      <c r="E93" s="236">
        <v>262150</v>
      </c>
      <c r="F93" s="236">
        <v>262150</v>
      </c>
      <c r="G93" s="236">
        <v>262150</v>
      </c>
      <c r="H93" s="236">
        <v>0</v>
      </c>
      <c r="I93" s="236">
        <v>0</v>
      </c>
      <c r="J93" s="236">
        <v>0</v>
      </c>
      <c r="K93" s="236">
        <v>0</v>
      </c>
      <c r="L93" s="236">
        <v>0</v>
      </c>
      <c r="M93" s="236">
        <v>0</v>
      </c>
      <c r="N93" s="236">
        <v>0</v>
      </c>
      <c r="O93" s="236">
        <v>0</v>
      </c>
      <c r="P93" s="236">
        <v>0</v>
      </c>
      <c r="Q93" s="236">
        <v>0</v>
      </c>
      <c r="R93" s="236">
        <v>0</v>
      </c>
    </row>
    <row r="94" spans="1:18" ht="22.5">
      <c r="A94" s="234"/>
      <c r="B94" s="234"/>
      <c r="C94" s="234" t="s">
        <v>538</v>
      </c>
      <c r="D94" s="235" t="s">
        <v>539</v>
      </c>
      <c r="E94" s="236">
        <v>523300</v>
      </c>
      <c r="F94" s="236">
        <v>523300</v>
      </c>
      <c r="G94" s="236">
        <v>523300</v>
      </c>
      <c r="H94" s="236">
        <v>0</v>
      </c>
      <c r="I94" s="236">
        <v>0</v>
      </c>
      <c r="J94" s="236">
        <v>0</v>
      </c>
      <c r="K94" s="236">
        <v>0</v>
      </c>
      <c r="L94" s="236">
        <v>0</v>
      </c>
      <c r="M94" s="236">
        <v>0</v>
      </c>
      <c r="N94" s="236">
        <v>0</v>
      </c>
      <c r="O94" s="236">
        <v>0</v>
      </c>
      <c r="P94" s="236">
        <v>0</v>
      </c>
      <c r="Q94" s="236">
        <v>0</v>
      </c>
      <c r="R94" s="236">
        <v>0</v>
      </c>
    </row>
    <row r="95" spans="1:18" ht="12.75">
      <c r="A95" s="234"/>
      <c r="B95" s="234"/>
      <c r="C95" s="234" t="s">
        <v>540</v>
      </c>
      <c r="D95" s="235" t="s">
        <v>541</v>
      </c>
      <c r="E95" s="236">
        <v>82000</v>
      </c>
      <c r="F95" s="236">
        <v>82000</v>
      </c>
      <c r="G95" s="236">
        <v>82000</v>
      </c>
      <c r="H95" s="236">
        <v>0</v>
      </c>
      <c r="I95" s="236">
        <v>0</v>
      </c>
      <c r="J95" s="236">
        <v>0</v>
      </c>
      <c r="K95" s="236">
        <v>0</v>
      </c>
      <c r="L95" s="236">
        <v>0</v>
      </c>
      <c r="M95" s="236">
        <v>0</v>
      </c>
      <c r="N95" s="236">
        <v>0</v>
      </c>
      <c r="O95" s="236">
        <v>0</v>
      </c>
      <c r="P95" s="236">
        <v>0</v>
      </c>
      <c r="Q95" s="236">
        <v>0</v>
      </c>
      <c r="R95" s="236">
        <v>0</v>
      </c>
    </row>
    <row r="96" spans="1:18" ht="33.75">
      <c r="A96" s="234"/>
      <c r="B96" s="234"/>
      <c r="C96" s="234" t="s">
        <v>560</v>
      </c>
      <c r="D96" s="235" t="s">
        <v>561</v>
      </c>
      <c r="E96" s="236">
        <v>60000</v>
      </c>
      <c r="F96" s="236">
        <v>60000</v>
      </c>
      <c r="G96" s="236">
        <v>0</v>
      </c>
      <c r="H96" s="236">
        <v>60000</v>
      </c>
      <c r="I96" s="236">
        <v>0</v>
      </c>
      <c r="J96" s="236">
        <v>0</v>
      </c>
      <c r="K96" s="236">
        <v>0</v>
      </c>
      <c r="L96" s="236">
        <v>0</v>
      </c>
      <c r="M96" s="236">
        <v>0</v>
      </c>
      <c r="N96" s="236">
        <v>0</v>
      </c>
      <c r="O96" s="236">
        <v>0</v>
      </c>
      <c r="P96" s="236">
        <v>0</v>
      </c>
      <c r="Q96" s="236">
        <v>0</v>
      </c>
      <c r="R96" s="236">
        <v>0</v>
      </c>
    </row>
    <row r="97" spans="1:18" ht="22.5">
      <c r="A97" s="234"/>
      <c r="B97" s="234"/>
      <c r="C97" s="234" t="s">
        <v>510</v>
      </c>
      <c r="D97" s="235" t="s">
        <v>511</v>
      </c>
      <c r="E97" s="236">
        <v>101160</v>
      </c>
      <c r="F97" s="236">
        <v>101160</v>
      </c>
      <c r="G97" s="236">
        <v>101160</v>
      </c>
      <c r="H97" s="236">
        <v>0</v>
      </c>
      <c r="I97" s="236">
        <v>0</v>
      </c>
      <c r="J97" s="236">
        <v>0</v>
      </c>
      <c r="K97" s="236">
        <v>0</v>
      </c>
      <c r="L97" s="236">
        <v>0</v>
      </c>
      <c r="M97" s="236">
        <v>0</v>
      </c>
      <c r="N97" s="236">
        <v>0</v>
      </c>
      <c r="O97" s="236">
        <v>0</v>
      </c>
      <c r="P97" s="236">
        <v>0</v>
      </c>
      <c r="Q97" s="236">
        <v>0</v>
      </c>
      <c r="R97" s="236">
        <v>0</v>
      </c>
    </row>
    <row r="98" spans="1:18" ht="22.5">
      <c r="A98" s="234"/>
      <c r="B98" s="234"/>
      <c r="C98" s="234" t="s">
        <v>495</v>
      </c>
      <c r="D98" s="235" t="s">
        <v>496</v>
      </c>
      <c r="E98" s="236">
        <v>160000</v>
      </c>
      <c r="F98" s="236">
        <v>160000</v>
      </c>
      <c r="G98" s="236">
        <v>0</v>
      </c>
      <c r="H98" s="236">
        <v>160000</v>
      </c>
      <c r="I98" s="236">
        <v>0</v>
      </c>
      <c r="J98" s="236">
        <v>0</v>
      </c>
      <c r="K98" s="236">
        <v>0</v>
      </c>
      <c r="L98" s="236">
        <v>0</v>
      </c>
      <c r="M98" s="236">
        <v>0</v>
      </c>
      <c r="N98" s="236">
        <v>0</v>
      </c>
      <c r="O98" s="236">
        <v>0</v>
      </c>
      <c r="P98" s="236">
        <v>0</v>
      </c>
      <c r="Q98" s="236">
        <v>0</v>
      </c>
      <c r="R98" s="236">
        <v>0</v>
      </c>
    </row>
    <row r="99" spans="1:18" ht="22.5">
      <c r="A99" s="234"/>
      <c r="B99" s="234"/>
      <c r="C99" s="234" t="s">
        <v>562</v>
      </c>
      <c r="D99" s="235" t="s">
        <v>563</v>
      </c>
      <c r="E99" s="236">
        <v>1000</v>
      </c>
      <c r="F99" s="236">
        <v>1000</v>
      </c>
      <c r="G99" s="236">
        <v>0</v>
      </c>
      <c r="H99" s="236">
        <v>1000</v>
      </c>
      <c r="I99" s="236">
        <v>0</v>
      </c>
      <c r="J99" s="236">
        <v>0</v>
      </c>
      <c r="K99" s="236">
        <v>0</v>
      </c>
      <c r="L99" s="236">
        <v>0</v>
      </c>
      <c r="M99" s="236">
        <v>0</v>
      </c>
      <c r="N99" s="236">
        <v>0</v>
      </c>
      <c r="O99" s="236">
        <v>0</v>
      </c>
      <c r="P99" s="236">
        <v>0</v>
      </c>
      <c r="Q99" s="236">
        <v>0</v>
      </c>
      <c r="R99" s="236">
        <v>0</v>
      </c>
    </row>
    <row r="100" spans="1:18" ht="12.75">
      <c r="A100" s="234"/>
      <c r="B100" s="234"/>
      <c r="C100" s="234" t="s">
        <v>517</v>
      </c>
      <c r="D100" s="235" t="s">
        <v>518</v>
      </c>
      <c r="E100" s="236">
        <v>200000</v>
      </c>
      <c r="F100" s="236">
        <v>200000</v>
      </c>
      <c r="G100" s="236">
        <v>0</v>
      </c>
      <c r="H100" s="236">
        <v>200000</v>
      </c>
      <c r="I100" s="236">
        <v>0</v>
      </c>
      <c r="J100" s="236">
        <v>0</v>
      </c>
      <c r="K100" s="236">
        <v>0</v>
      </c>
      <c r="L100" s="236">
        <v>0</v>
      </c>
      <c r="M100" s="236">
        <v>0</v>
      </c>
      <c r="N100" s="236">
        <v>0</v>
      </c>
      <c r="O100" s="236">
        <v>0</v>
      </c>
      <c r="P100" s="236">
        <v>0</v>
      </c>
      <c r="Q100" s="236">
        <v>0</v>
      </c>
      <c r="R100" s="236">
        <v>0</v>
      </c>
    </row>
    <row r="101" spans="1:18" ht="12.75">
      <c r="A101" s="234"/>
      <c r="B101" s="234"/>
      <c r="C101" s="234" t="s">
        <v>512</v>
      </c>
      <c r="D101" s="235" t="s">
        <v>513</v>
      </c>
      <c r="E101" s="236">
        <v>10000</v>
      </c>
      <c r="F101" s="236">
        <v>10000</v>
      </c>
      <c r="G101" s="236">
        <v>0</v>
      </c>
      <c r="H101" s="236">
        <v>10000</v>
      </c>
      <c r="I101" s="236">
        <v>0</v>
      </c>
      <c r="J101" s="236">
        <v>0</v>
      </c>
      <c r="K101" s="236">
        <v>0</v>
      </c>
      <c r="L101" s="236">
        <v>0</v>
      </c>
      <c r="M101" s="236">
        <v>0</v>
      </c>
      <c r="N101" s="236">
        <v>0</v>
      </c>
      <c r="O101" s="236">
        <v>0</v>
      </c>
      <c r="P101" s="236">
        <v>0</v>
      </c>
      <c r="Q101" s="236">
        <v>0</v>
      </c>
      <c r="R101" s="236">
        <v>0</v>
      </c>
    </row>
    <row r="102" spans="1:18" ht="12.75">
      <c r="A102" s="234"/>
      <c r="B102" s="234"/>
      <c r="C102" s="234" t="s">
        <v>564</v>
      </c>
      <c r="D102" s="235" t="s">
        <v>565</v>
      </c>
      <c r="E102" s="236">
        <v>3000</v>
      </c>
      <c r="F102" s="236">
        <v>3000</v>
      </c>
      <c r="G102" s="236">
        <v>0</v>
      </c>
      <c r="H102" s="236">
        <v>3000</v>
      </c>
      <c r="I102" s="236">
        <v>0</v>
      </c>
      <c r="J102" s="236">
        <v>0</v>
      </c>
      <c r="K102" s="236">
        <v>0</v>
      </c>
      <c r="L102" s="236">
        <v>0</v>
      </c>
      <c r="M102" s="236">
        <v>0</v>
      </c>
      <c r="N102" s="236">
        <v>0</v>
      </c>
      <c r="O102" s="236">
        <v>0</v>
      </c>
      <c r="P102" s="236">
        <v>0</v>
      </c>
      <c r="Q102" s="236">
        <v>0</v>
      </c>
      <c r="R102" s="236">
        <v>0</v>
      </c>
    </row>
    <row r="103" spans="1:18" ht="12.75">
      <c r="A103" s="234"/>
      <c r="B103" s="234"/>
      <c r="C103" s="234" t="s">
        <v>497</v>
      </c>
      <c r="D103" s="235" t="s">
        <v>498</v>
      </c>
      <c r="E103" s="236">
        <v>230000</v>
      </c>
      <c r="F103" s="236">
        <v>230000</v>
      </c>
      <c r="G103" s="236">
        <v>0</v>
      </c>
      <c r="H103" s="236">
        <v>230000</v>
      </c>
      <c r="I103" s="236">
        <v>0</v>
      </c>
      <c r="J103" s="236">
        <v>0</v>
      </c>
      <c r="K103" s="236">
        <v>0</v>
      </c>
      <c r="L103" s="236">
        <v>0</v>
      </c>
      <c r="M103" s="236">
        <v>0</v>
      </c>
      <c r="N103" s="236">
        <v>0</v>
      </c>
      <c r="O103" s="236">
        <v>0</v>
      </c>
      <c r="P103" s="236">
        <v>0</v>
      </c>
      <c r="Q103" s="236">
        <v>0</v>
      </c>
      <c r="R103" s="236">
        <v>0</v>
      </c>
    </row>
    <row r="104" spans="1:18" ht="22.5">
      <c r="A104" s="234"/>
      <c r="B104" s="234"/>
      <c r="C104" s="234" t="s">
        <v>566</v>
      </c>
      <c r="D104" s="235" t="s">
        <v>567</v>
      </c>
      <c r="E104" s="236">
        <v>5000</v>
      </c>
      <c r="F104" s="236">
        <v>5000</v>
      </c>
      <c r="G104" s="236">
        <v>0</v>
      </c>
      <c r="H104" s="236">
        <v>5000</v>
      </c>
      <c r="I104" s="236">
        <v>0</v>
      </c>
      <c r="J104" s="236">
        <v>0</v>
      </c>
      <c r="K104" s="236">
        <v>0</v>
      </c>
      <c r="L104" s="236">
        <v>0</v>
      </c>
      <c r="M104" s="236">
        <v>0</v>
      </c>
      <c r="N104" s="236">
        <v>0</v>
      </c>
      <c r="O104" s="236">
        <v>0</v>
      </c>
      <c r="P104" s="236">
        <v>0</v>
      </c>
      <c r="Q104" s="236">
        <v>0</v>
      </c>
      <c r="R104" s="236">
        <v>0</v>
      </c>
    </row>
    <row r="105" spans="1:18" ht="56.25">
      <c r="A105" s="234"/>
      <c r="B105" s="234"/>
      <c r="C105" s="234" t="s">
        <v>568</v>
      </c>
      <c r="D105" s="235" t="s">
        <v>569</v>
      </c>
      <c r="E105" s="236">
        <v>15000</v>
      </c>
      <c r="F105" s="236">
        <v>15000</v>
      </c>
      <c r="G105" s="236">
        <v>0</v>
      </c>
      <c r="H105" s="236">
        <v>15000</v>
      </c>
      <c r="I105" s="236">
        <v>0</v>
      </c>
      <c r="J105" s="236">
        <v>0</v>
      </c>
      <c r="K105" s="236">
        <v>0</v>
      </c>
      <c r="L105" s="236">
        <v>0</v>
      </c>
      <c r="M105" s="236">
        <v>0</v>
      </c>
      <c r="N105" s="236">
        <v>0</v>
      </c>
      <c r="O105" s="236">
        <v>0</v>
      </c>
      <c r="P105" s="236">
        <v>0</v>
      </c>
      <c r="Q105" s="236">
        <v>0</v>
      </c>
      <c r="R105" s="236">
        <v>0</v>
      </c>
    </row>
    <row r="106" spans="1:18" ht="56.25">
      <c r="A106" s="234"/>
      <c r="B106" s="234"/>
      <c r="C106" s="234" t="s">
        <v>542</v>
      </c>
      <c r="D106" s="235" t="s">
        <v>543</v>
      </c>
      <c r="E106" s="236">
        <v>20000</v>
      </c>
      <c r="F106" s="236">
        <v>20000</v>
      </c>
      <c r="G106" s="236">
        <v>0</v>
      </c>
      <c r="H106" s="236">
        <v>20000</v>
      </c>
      <c r="I106" s="236">
        <v>0</v>
      </c>
      <c r="J106" s="236">
        <v>0</v>
      </c>
      <c r="K106" s="236">
        <v>0</v>
      </c>
      <c r="L106" s="236">
        <v>0</v>
      </c>
      <c r="M106" s="236">
        <v>0</v>
      </c>
      <c r="N106" s="236">
        <v>0</v>
      </c>
      <c r="O106" s="236">
        <v>0</v>
      </c>
      <c r="P106" s="236">
        <v>0</v>
      </c>
      <c r="Q106" s="236">
        <v>0</v>
      </c>
      <c r="R106" s="236">
        <v>0</v>
      </c>
    </row>
    <row r="107" spans="1:18" ht="12.75">
      <c r="A107" s="234"/>
      <c r="B107" s="234"/>
      <c r="C107" s="234" t="s">
        <v>544</v>
      </c>
      <c r="D107" s="235" t="s">
        <v>545</v>
      </c>
      <c r="E107" s="236">
        <v>10000</v>
      </c>
      <c r="F107" s="236">
        <v>10000</v>
      </c>
      <c r="G107" s="236">
        <v>0</v>
      </c>
      <c r="H107" s="236">
        <v>10000</v>
      </c>
      <c r="I107" s="236">
        <v>0</v>
      </c>
      <c r="J107" s="236">
        <v>0</v>
      </c>
      <c r="K107" s="236">
        <v>0</v>
      </c>
      <c r="L107" s="236">
        <v>0</v>
      </c>
      <c r="M107" s="236">
        <v>0</v>
      </c>
      <c r="N107" s="236">
        <v>0</v>
      </c>
      <c r="O107" s="236">
        <v>0</v>
      </c>
      <c r="P107" s="236">
        <v>0</v>
      </c>
      <c r="Q107" s="236">
        <v>0</v>
      </c>
      <c r="R107" s="236">
        <v>0</v>
      </c>
    </row>
    <row r="108" spans="1:18" ht="12.75">
      <c r="A108" s="234"/>
      <c r="B108" s="234"/>
      <c r="C108" s="234" t="s">
        <v>483</v>
      </c>
      <c r="D108" s="235" t="s">
        <v>484</v>
      </c>
      <c r="E108" s="236">
        <v>50000</v>
      </c>
      <c r="F108" s="236">
        <v>50000</v>
      </c>
      <c r="G108" s="236">
        <v>0</v>
      </c>
      <c r="H108" s="236">
        <v>50000</v>
      </c>
      <c r="I108" s="236">
        <v>0</v>
      </c>
      <c r="J108" s="236">
        <v>0</v>
      </c>
      <c r="K108" s="236">
        <v>0</v>
      </c>
      <c r="L108" s="236">
        <v>0</v>
      </c>
      <c r="M108" s="236">
        <v>0</v>
      </c>
      <c r="N108" s="236">
        <v>0</v>
      </c>
      <c r="O108" s="236">
        <v>0</v>
      </c>
      <c r="P108" s="236">
        <v>0</v>
      </c>
      <c r="Q108" s="236">
        <v>0</v>
      </c>
      <c r="R108" s="236">
        <v>0</v>
      </c>
    </row>
    <row r="109" spans="1:18" ht="33.75">
      <c r="A109" s="234"/>
      <c r="B109" s="234"/>
      <c r="C109" s="234" t="s">
        <v>546</v>
      </c>
      <c r="D109" s="235" t="s">
        <v>547</v>
      </c>
      <c r="E109" s="236">
        <v>85923</v>
      </c>
      <c r="F109" s="236">
        <v>85923</v>
      </c>
      <c r="G109" s="236">
        <v>0</v>
      </c>
      <c r="H109" s="236">
        <v>85923</v>
      </c>
      <c r="I109" s="236">
        <v>0</v>
      </c>
      <c r="J109" s="236">
        <v>0</v>
      </c>
      <c r="K109" s="236">
        <v>0</v>
      </c>
      <c r="L109" s="236">
        <v>0</v>
      </c>
      <c r="M109" s="236">
        <v>0</v>
      </c>
      <c r="N109" s="236">
        <v>0</v>
      </c>
      <c r="O109" s="236">
        <v>0</v>
      </c>
      <c r="P109" s="236">
        <v>0</v>
      </c>
      <c r="Q109" s="236">
        <v>0</v>
      </c>
      <c r="R109" s="236">
        <v>0</v>
      </c>
    </row>
    <row r="110" spans="1:18" ht="33.75">
      <c r="A110" s="234"/>
      <c r="B110" s="234"/>
      <c r="C110" s="234" t="s">
        <v>548</v>
      </c>
      <c r="D110" s="235" t="s">
        <v>549</v>
      </c>
      <c r="E110" s="236">
        <v>15000</v>
      </c>
      <c r="F110" s="236">
        <v>15000</v>
      </c>
      <c r="G110" s="236">
        <v>0</v>
      </c>
      <c r="H110" s="236">
        <v>15000</v>
      </c>
      <c r="I110" s="236">
        <v>0</v>
      </c>
      <c r="J110" s="236">
        <v>0</v>
      </c>
      <c r="K110" s="236">
        <v>0</v>
      </c>
      <c r="L110" s="236">
        <v>0</v>
      </c>
      <c r="M110" s="236">
        <v>0</v>
      </c>
      <c r="N110" s="236">
        <v>0</v>
      </c>
      <c r="O110" s="236">
        <v>0</v>
      </c>
      <c r="P110" s="236">
        <v>0</v>
      </c>
      <c r="Q110" s="236">
        <v>0</v>
      </c>
      <c r="R110" s="236">
        <v>0</v>
      </c>
    </row>
    <row r="111" spans="1:18" ht="22.5">
      <c r="A111" s="231"/>
      <c r="B111" s="231" t="s">
        <v>570</v>
      </c>
      <c r="C111" s="231"/>
      <c r="D111" s="232" t="s">
        <v>571</v>
      </c>
      <c r="E111" s="233">
        <v>72000</v>
      </c>
      <c r="F111" s="233">
        <v>72000</v>
      </c>
      <c r="G111" s="233">
        <v>5000</v>
      </c>
      <c r="H111" s="233">
        <v>67000</v>
      </c>
      <c r="I111" s="233">
        <v>0</v>
      </c>
      <c r="J111" s="233">
        <v>0</v>
      </c>
      <c r="K111" s="233">
        <v>0</v>
      </c>
      <c r="L111" s="233">
        <v>0</v>
      </c>
      <c r="M111" s="233">
        <v>0</v>
      </c>
      <c r="N111" s="233">
        <v>0</v>
      </c>
      <c r="O111" s="233">
        <v>0</v>
      </c>
      <c r="P111" s="233">
        <v>0</v>
      </c>
      <c r="Q111" s="233">
        <v>0</v>
      </c>
      <c r="R111" s="233">
        <v>0</v>
      </c>
    </row>
    <row r="112" spans="1:18" ht="22.5">
      <c r="A112" s="234"/>
      <c r="B112" s="234"/>
      <c r="C112" s="234" t="s">
        <v>510</v>
      </c>
      <c r="D112" s="235" t="s">
        <v>511</v>
      </c>
      <c r="E112" s="236">
        <v>5000</v>
      </c>
      <c r="F112" s="236">
        <v>5000</v>
      </c>
      <c r="G112" s="236">
        <v>5000</v>
      </c>
      <c r="H112" s="236">
        <v>0</v>
      </c>
      <c r="I112" s="236">
        <v>0</v>
      </c>
      <c r="J112" s="236">
        <v>0</v>
      </c>
      <c r="K112" s="236">
        <v>0</v>
      </c>
      <c r="L112" s="236">
        <v>0</v>
      </c>
      <c r="M112" s="236">
        <v>0</v>
      </c>
      <c r="N112" s="236">
        <v>0</v>
      </c>
      <c r="O112" s="236">
        <v>0</v>
      </c>
      <c r="P112" s="236">
        <v>0</v>
      </c>
      <c r="Q112" s="236">
        <v>0</v>
      </c>
      <c r="R112" s="236">
        <v>0</v>
      </c>
    </row>
    <row r="113" spans="1:18" ht="22.5">
      <c r="A113" s="234"/>
      <c r="B113" s="234"/>
      <c r="C113" s="234" t="s">
        <v>495</v>
      </c>
      <c r="D113" s="235" t="s">
        <v>496</v>
      </c>
      <c r="E113" s="236">
        <v>25000</v>
      </c>
      <c r="F113" s="236">
        <v>25000</v>
      </c>
      <c r="G113" s="236">
        <v>0</v>
      </c>
      <c r="H113" s="236">
        <v>25000</v>
      </c>
      <c r="I113" s="236">
        <v>0</v>
      </c>
      <c r="J113" s="236">
        <v>0</v>
      </c>
      <c r="K113" s="236">
        <v>0</v>
      </c>
      <c r="L113" s="236">
        <v>0</v>
      </c>
      <c r="M113" s="236">
        <v>0</v>
      </c>
      <c r="N113" s="236">
        <v>0</v>
      </c>
      <c r="O113" s="236">
        <v>0</v>
      </c>
      <c r="P113" s="236">
        <v>0</v>
      </c>
      <c r="Q113" s="236">
        <v>0</v>
      </c>
      <c r="R113" s="236">
        <v>0</v>
      </c>
    </row>
    <row r="114" spans="1:18" ht="12.75">
      <c r="A114" s="234"/>
      <c r="B114" s="234"/>
      <c r="C114" s="234" t="s">
        <v>497</v>
      </c>
      <c r="D114" s="235" t="s">
        <v>498</v>
      </c>
      <c r="E114" s="236">
        <v>40000</v>
      </c>
      <c r="F114" s="236">
        <v>40000</v>
      </c>
      <c r="G114" s="236">
        <v>0</v>
      </c>
      <c r="H114" s="236">
        <v>40000</v>
      </c>
      <c r="I114" s="236">
        <v>0</v>
      </c>
      <c r="J114" s="236">
        <v>0</v>
      </c>
      <c r="K114" s="236">
        <v>0</v>
      </c>
      <c r="L114" s="236">
        <v>0</v>
      </c>
      <c r="M114" s="236">
        <v>0</v>
      </c>
      <c r="N114" s="236">
        <v>0</v>
      </c>
      <c r="O114" s="236">
        <v>0</v>
      </c>
      <c r="P114" s="236">
        <v>0</v>
      </c>
      <c r="Q114" s="236">
        <v>0</v>
      </c>
      <c r="R114" s="236">
        <v>0</v>
      </c>
    </row>
    <row r="115" spans="1:18" ht="22.5">
      <c r="A115" s="234"/>
      <c r="B115" s="234"/>
      <c r="C115" s="234" t="s">
        <v>572</v>
      </c>
      <c r="D115" s="235" t="s">
        <v>573</v>
      </c>
      <c r="E115" s="236">
        <v>500</v>
      </c>
      <c r="F115" s="236">
        <v>500</v>
      </c>
      <c r="G115" s="236">
        <v>0</v>
      </c>
      <c r="H115" s="236">
        <v>500</v>
      </c>
      <c r="I115" s="236">
        <v>0</v>
      </c>
      <c r="J115" s="236">
        <v>0</v>
      </c>
      <c r="K115" s="236">
        <v>0</v>
      </c>
      <c r="L115" s="236">
        <v>0</v>
      </c>
      <c r="M115" s="236">
        <v>0</v>
      </c>
      <c r="N115" s="236">
        <v>0</v>
      </c>
      <c r="O115" s="236">
        <v>0</v>
      </c>
      <c r="P115" s="236">
        <v>0</v>
      </c>
      <c r="Q115" s="236">
        <v>0</v>
      </c>
      <c r="R115" s="236">
        <v>0</v>
      </c>
    </row>
    <row r="116" spans="1:18" ht="22.5">
      <c r="A116" s="234"/>
      <c r="B116" s="234"/>
      <c r="C116" s="234" t="s">
        <v>574</v>
      </c>
      <c r="D116" s="235" t="s">
        <v>575</v>
      </c>
      <c r="E116" s="236">
        <v>1000</v>
      </c>
      <c r="F116" s="236">
        <v>1000</v>
      </c>
      <c r="G116" s="236">
        <v>0</v>
      </c>
      <c r="H116" s="236">
        <v>1000</v>
      </c>
      <c r="I116" s="236">
        <v>0</v>
      </c>
      <c r="J116" s="236">
        <v>0</v>
      </c>
      <c r="K116" s="236">
        <v>0</v>
      </c>
      <c r="L116" s="236">
        <v>0</v>
      </c>
      <c r="M116" s="236">
        <v>0</v>
      </c>
      <c r="N116" s="236">
        <v>0</v>
      </c>
      <c r="O116" s="236">
        <v>0</v>
      </c>
      <c r="P116" s="236">
        <v>0</v>
      </c>
      <c r="Q116" s="236">
        <v>0</v>
      </c>
      <c r="R116" s="236">
        <v>0</v>
      </c>
    </row>
    <row r="117" spans="1:18" ht="12.75">
      <c r="A117" s="234"/>
      <c r="B117" s="234"/>
      <c r="C117" s="234" t="s">
        <v>483</v>
      </c>
      <c r="D117" s="235" t="s">
        <v>484</v>
      </c>
      <c r="E117" s="236">
        <v>500</v>
      </c>
      <c r="F117" s="236">
        <v>500</v>
      </c>
      <c r="G117" s="236">
        <v>0</v>
      </c>
      <c r="H117" s="236">
        <v>500</v>
      </c>
      <c r="I117" s="236">
        <v>0</v>
      </c>
      <c r="J117" s="236">
        <v>0</v>
      </c>
      <c r="K117" s="236">
        <v>0</v>
      </c>
      <c r="L117" s="236">
        <v>0</v>
      </c>
      <c r="M117" s="236">
        <v>0</v>
      </c>
      <c r="N117" s="236">
        <v>0</v>
      </c>
      <c r="O117" s="236">
        <v>0</v>
      </c>
      <c r="P117" s="236">
        <v>0</v>
      </c>
      <c r="Q117" s="236">
        <v>0</v>
      </c>
      <c r="R117" s="236">
        <v>0</v>
      </c>
    </row>
    <row r="118" spans="1:18" ht="12.75">
      <c r="A118" s="231"/>
      <c r="B118" s="231" t="s">
        <v>369</v>
      </c>
      <c r="C118" s="231"/>
      <c r="D118" s="232" t="s">
        <v>362</v>
      </c>
      <c r="E118" s="233">
        <v>139825</v>
      </c>
      <c r="F118" s="233">
        <v>139825</v>
      </c>
      <c r="G118" s="233">
        <v>76584</v>
      </c>
      <c r="H118" s="233">
        <v>31741</v>
      </c>
      <c r="I118" s="233">
        <v>0</v>
      </c>
      <c r="J118" s="233">
        <v>31500</v>
      </c>
      <c r="K118" s="233">
        <v>0</v>
      </c>
      <c r="L118" s="233">
        <v>0</v>
      </c>
      <c r="M118" s="233">
        <v>0</v>
      </c>
      <c r="N118" s="233">
        <v>0</v>
      </c>
      <c r="O118" s="233">
        <v>0</v>
      </c>
      <c r="P118" s="233">
        <v>0</v>
      </c>
      <c r="Q118" s="233">
        <v>0</v>
      </c>
      <c r="R118" s="233">
        <v>0</v>
      </c>
    </row>
    <row r="119" spans="1:18" ht="33.75">
      <c r="A119" s="234"/>
      <c r="B119" s="234"/>
      <c r="C119" s="234" t="s">
        <v>556</v>
      </c>
      <c r="D119" s="235" t="s">
        <v>557</v>
      </c>
      <c r="E119" s="236">
        <v>1500</v>
      </c>
      <c r="F119" s="236">
        <v>1500</v>
      </c>
      <c r="G119" s="236">
        <v>0</v>
      </c>
      <c r="H119" s="236">
        <v>0</v>
      </c>
      <c r="I119" s="236">
        <v>0</v>
      </c>
      <c r="J119" s="236">
        <v>1500</v>
      </c>
      <c r="K119" s="236">
        <v>0</v>
      </c>
      <c r="L119" s="236">
        <v>0</v>
      </c>
      <c r="M119" s="236">
        <v>0</v>
      </c>
      <c r="N119" s="236">
        <v>0</v>
      </c>
      <c r="O119" s="236">
        <v>0</v>
      </c>
      <c r="P119" s="236">
        <v>0</v>
      </c>
      <c r="Q119" s="236">
        <v>0</v>
      </c>
      <c r="R119" s="236">
        <v>0</v>
      </c>
    </row>
    <row r="120" spans="1:18" ht="22.5">
      <c r="A120" s="234"/>
      <c r="B120" s="234"/>
      <c r="C120" s="234" t="s">
        <v>552</v>
      </c>
      <c r="D120" s="235" t="s">
        <v>553</v>
      </c>
      <c r="E120" s="236">
        <v>30000</v>
      </c>
      <c r="F120" s="236">
        <v>30000</v>
      </c>
      <c r="G120" s="236">
        <v>0</v>
      </c>
      <c r="H120" s="236">
        <v>0</v>
      </c>
      <c r="I120" s="236">
        <v>0</v>
      </c>
      <c r="J120" s="236">
        <v>30000</v>
      </c>
      <c r="K120" s="236">
        <v>0</v>
      </c>
      <c r="L120" s="236">
        <v>0</v>
      </c>
      <c r="M120" s="236">
        <v>0</v>
      </c>
      <c r="N120" s="236">
        <v>0</v>
      </c>
      <c r="O120" s="236">
        <v>0</v>
      </c>
      <c r="P120" s="236">
        <v>0</v>
      </c>
      <c r="Q120" s="236">
        <v>0</v>
      </c>
      <c r="R120" s="236">
        <v>0</v>
      </c>
    </row>
    <row r="121" spans="1:18" ht="22.5">
      <c r="A121" s="234"/>
      <c r="B121" s="234"/>
      <c r="C121" s="234" t="s">
        <v>534</v>
      </c>
      <c r="D121" s="235" t="s">
        <v>535</v>
      </c>
      <c r="E121" s="236">
        <v>60000</v>
      </c>
      <c r="F121" s="236">
        <v>60000</v>
      </c>
      <c r="G121" s="236">
        <v>60000</v>
      </c>
      <c r="H121" s="236">
        <v>0</v>
      </c>
      <c r="I121" s="236">
        <v>0</v>
      </c>
      <c r="J121" s="236">
        <v>0</v>
      </c>
      <c r="K121" s="236">
        <v>0</v>
      </c>
      <c r="L121" s="236">
        <v>0</v>
      </c>
      <c r="M121" s="236">
        <v>0</v>
      </c>
      <c r="N121" s="236">
        <v>0</v>
      </c>
      <c r="O121" s="236">
        <v>0</v>
      </c>
      <c r="P121" s="236">
        <v>0</v>
      </c>
      <c r="Q121" s="236">
        <v>0</v>
      </c>
      <c r="R121" s="236">
        <v>0</v>
      </c>
    </row>
    <row r="122" spans="1:18" ht="22.5">
      <c r="A122" s="234"/>
      <c r="B122" s="234"/>
      <c r="C122" s="234" t="s">
        <v>536</v>
      </c>
      <c r="D122" s="235" t="s">
        <v>537</v>
      </c>
      <c r="E122" s="236">
        <v>5100</v>
      </c>
      <c r="F122" s="236">
        <v>5100</v>
      </c>
      <c r="G122" s="236">
        <v>5100</v>
      </c>
      <c r="H122" s="236">
        <v>0</v>
      </c>
      <c r="I122" s="236">
        <v>0</v>
      </c>
      <c r="J122" s="236">
        <v>0</v>
      </c>
      <c r="K122" s="236">
        <v>0</v>
      </c>
      <c r="L122" s="236">
        <v>0</v>
      </c>
      <c r="M122" s="236">
        <v>0</v>
      </c>
      <c r="N122" s="236">
        <v>0</v>
      </c>
      <c r="O122" s="236">
        <v>0</v>
      </c>
      <c r="P122" s="236">
        <v>0</v>
      </c>
      <c r="Q122" s="236">
        <v>0</v>
      </c>
      <c r="R122" s="236">
        <v>0</v>
      </c>
    </row>
    <row r="123" spans="1:18" ht="22.5">
      <c r="A123" s="234"/>
      <c r="B123" s="234"/>
      <c r="C123" s="234" t="s">
        <v>538</v>
      </c>
      <c r="D123" s="235" t="s">
        <v>539</v>
      </c>
      <c r="E123" s="236">
        <v>9889</v>
      </c>
      <c r="F123" s="236">
        <v>9889</v>
      </c>
      <c r="G123" s="236">
        <v>9889</v>
      </c>
      <c r="H123" s="236">
        <v>0</v>
      </c>
      <c r="I123" s="236">
        <v>0</v>
      </c>
      <c r="J123" s="236">
        <v>0</v>
      </c>
      <c r="K123" s="236">
        <v>0</v>
      </c>
      <c r="L123" s="236">
        <v>0</v>
      </c>
      <c r="M123" s="236">
        <v>0</v>
      </c>
      <c r="N123" s="236">
        <v>0</v>
      </c>
      <c r="O123" s="236">
        <v>0</v>
      </c>
      <c r="P123" s="236">
        <v>0</v>
      </c>
      <c r="Q123" s="236">
        <v>0</v>
      </c>
      <c r="R123" s="236">
        <v>0</v>
      </c>
    </row>
    <row r="124" spans="1:18" ht="12.75">
      <c r="A124" s="234"/>
      <c r="B124" s="234"/>
      <c r="C124" s="234" t="s">
        <v>540</v>
      </c>
      <c r="D124" s="235" t="s">
        <v>541</v>
      </c>
      <c r="E124" s="236">
        <v>1595</v>
      </c>
      <c r="F124" s="236">
        <v>1595</v>
      </c>
      <c r="G124" s="236">
        <v>1595</v>
      </c>
      <c r="H124" s="236">
        <v>0</v>
      </c>
      <c r="I124" s="236">
        <v>0</v>
      </c>
      <c r="J124" s="236">
        <v>0</v>
      </c>
      <c r="K124" s="236">
        <v>0</v>
      </c>
      <c r="L124" s="236">
        <v>0</v>
      </c>
      <c r="M124" s="236">
        <v>0</v>
      </c>
      <c r="N124" s="236">
        <v>0</v>
      </c>
      <c r="O124" s="236">
        <v>0</v>
      </c>
      <c r="P124" s="236">
        <v>0</v>
      </c>
      <c r="Q124" s="236">
        <v>0</v>
      </c>
      <c r="R124" s="236">
        <v>0</v>
      </c>
    </row>
    <row r="125" spans="1:18" ht="22.5">
      <c r="A125" s="234"/>
      <c r="B125" s="234"/>
      <c r="C125" s="234" t="s">
        <v>495</v>
      </c>
      <c r="D125" s="235" t="s">
        <v>496</v>
      </c>
      <c r="E125" s="236">
        <v>5000</v>
      </c>
      <c r="F125" s="236">
        <v>5000</v>
      </c>
      <c r="G125" s="236">
        <v>0</v>
      </c>
      <c r="H125" s="236">
        <v>5000</v>
      </c>
      <c r="I125" s="236">
        <v>0</v>
      </c>
      <c r="J125" s="236">
        <v>0</v>
      </c>
      <c r="K125" s="236">
        <v>0</v>
      </c>
      <c r="L125" s="236">
        <v>0</v>
      </c>
      <c r="M125" s="236">
        <v>0</v>
      </c>
      <c r="N125" s="236">
        <v>0</v>
      </c>
      <c r="O125" s="236">
        <v>0</v>
      </c>
      <c r="P125" s="236">
        <v>0</v>
      </c>
      <c r="Q125" s="236">
        <v>0</v>
      </c>
      <c r="R125" s="236">
        <v>0</v>
      </c>
    </row>
    <row r="126" spans="1:18" ht="12.75">
      <c r="A126" s="234"/>
      <c r="B126" s="234"/>
      <c r="C126" s="234" t="s">
        <v>564</v>
      </c>
      <c r="D126" s="235" t="s">
        <v>565</v>
      </c>
      <c r="E126" s="236">
        <v>1000</v>
      </c>
      <c r="F126" s="236">
        <v>1000</v>
      </c>
      <c r="G126" s="236">
        <v>0</v>
      </c>
      <c r="H126" s="236">
        <v>1000</v>
      </c>
      <c r="I126" s="236">
        <v>0</v>
      </c>
      <c r="J126" s="236">
        <v>0</v>
      </c>
      <c r="K126" s="236">
        <v>0</v>
      </c>
      <c r="L126" s="236">
        <v>0</v>
      </c>
      <c r="M126" s="236">
        <v>0</v>
      </c>
      <c r="N126" s="236">
        <v>0</v>
      </c>
      <c r="O126" s="236">
        <v>0</v>
      </c>
      <c r="P126" s="236">
        <v>0</v>
      </c>
      <c r="Q126" s="236">
        <v>0</v>
      </c>
      <c r="R126" s="236">
        <v>0</v>
      </c>
    </row>
    <row r="127" spans="1:18" ht="12.75">
      <c r="A127" s="234"/>
      <c r="B127" s="234"/>
      <c r="C127" s="234" t="s">
        <v>497</v>
      </c>
      <c r="D127" s="235" t="s">
        <v>498</v>
      </c>
      <c r="E127" s="236">
        <v>10000</v>
      </c>
      <c r="F127" s="236">
        <v>10000</v>
      </c>
      <c r="G127" s="236">
        <v>0</v>
      </c>
      <c r="H127" s="236">
        <v>10000</v>
      </c>
      <c r="I127" s="236">
        <v>0</v>
      </c>
      <c r="J127" s="236">
        <v>0</v>
      </c>
      <c r="K127" s="236">
        <v>0</v>
      </c>
      <c r="L127" s="236">
        <v>0</v>
      </c>
      <c r="M127" s="236">
        <v>0</v>
      </c>
      <c r="N127" s="236">
        <v>0</v>
      </c>
      <c r="O127" s="236">
        <v>0</v>
      </c>
      <c r="P127" s="236">
        <v>0</v>
      </c>
      <c r="Q127" s="236">
        <v>0</v>
      </c>
      <c r="R127" s="236">
        <v>0</v>
      </c>
    </row>
    <row r="128" spans="1:18" ht="12.75">
      <c r="A128" s="234"/>
      <c r="B128" s="234"/>
      <c r="C128" s="234" t="s">
        <v>544</v>
      </c>
      <c r="D128" s="235" t="s">
        <v>545</v>
      </c>
      <c r="E128" s="236">
        <v>200</v>
      </c>
      <c r="F128" s="236">
        <v>200</v>
      </c>
      <c r="G128" s="236">
        <v>0</v>
      </c>
      <c r="H128" s="236">
        <v>200</v>
      </c>
      <c r="I128" s="236">
        <v>0</v>
      </c>
      <c r="J128" s="236">
        <v>0</v>
      </c>
      <c r="K128" s="236">
        <v>0</v>
      </c>
      <c r="L128" s="236">
        <v>0</v>
      </c>
      <c r="M128" s="236">
        <v>0</v>
      </c>
      <c r="N128" s="236">
        <v>0</v>
      </c>
      <c r="O128" s="236">
        <v>0</v>
      </c>
      <c r="P128" s="236">
        <v>0</v>
      </c>
      <c r="Q128" s="236">
        <v>0</v>
      </c>
      <c r="R128" s="236">
        <v>0</v>
      </c>
    </row>
    <row r="129" spans="1:18" ht="12.75">
      <c r="A129" s="234"/>
      <c r="B129" s="234"/>
      <c r="C129" s="234" t="s">
        <v>483</v>
      </c>
      <c r="D129" s="235" t="s">
        <v>484</v>
      </c>
      <c r="E129" s="236">
        <v>1500</v>
      </c>
      <c r="F129" s="236">
        <v>1500</v>
      </c>
      <c r="G129" s="236">
        <v>0</v>
      </c>
      <c r="H129" s="236">
        <v>1500</v>
      </c>
      <c r="I129" s="236">
        <v>0</v>
      </c>
      <c r="J129" s="236">
        <v>0</v>
      </c>
      <c r="K129" s="236">
        <v>0</v>
      </c>
      <c r="L129" s="236">
        <v>0</v>
      </c>
      <c r="M129" s="236">
        <v>0</v>
      </c>
      <c r="N129" s="236">
        <v>0</v>
      </c>
      <c r="O129" s="236">
        <v>0</v>
      </c>
      <c r="P129" s="236">
        <v>0</v>
      </c>
      <c r="Q129" s="236">
        <v>0</v>
      </c>
      <c r="R129" s="236">
        <v>0</v>
      </c>
    </row>
    <row r="130" spans="1:18" ht="33.75">
      <c r="A130" s="234"/>
      <c r="B130" s="234"/>
      <c r="C130" s="234" t="s">
        <v>546</v>
      </c>
      <c r="D130" s="235" t="s">
        <v>547</v>
      </c>
      <c r="E130" s="236">
        <v>14041</v>
      </c>
      <c r="F130" s="236">
        <v>14041</v>
      </c>
      <c r="G130" s="236">
        <v>0</v>
      </c>
      <c r="H130" s="236">
        <v>14041</v>
      </c>
      <c r="I130" s="236">
        <v>0</v>
      </c>
      <c r="J130" s="236">
        <v>0</v>
      </c>
      <c r="K130" s="236">
        <v>0</v>
      </c>
      <c r="L130" s="236">
        <v>0</v>
      </c>
      <c r="M130" s="236">
        <v>0</v>
      </c>
      <c r="N130" s="236">
        <v>0</v>
      </c>
      <c r="O130" s="236">
        <v>0</v>
      </c>
      <c r="P130" s="236">
        <v>0</v>
      </c>
      <c r="Q130" s="236">
        <v>0</v>
      </c>
      <c r="R130" s="236">
        <v>0</v>
      </c>
    </row>
    <row r="131" spans="1:18" ht="56.25">
      <c r="A131" s="228" t="s">
        <v>370</v>
      </c>
      <c r="B131" s="228"/>
      <c r="C131" s="228"/>
      <c r="D131" s="229" t="s">
        <v>371</v>
      </c>
      <c r="E131" s="230">
        <v>3755</v>
      </c>
      <c r="F131" s="230">
        <v>3755</v>
      </c>
      <c r="G131" s="230">
        <v>3755</v>
      </c>
      <c r="H131" s="230">
        <v>0</v>
      </c>
      <c r="I131" s="230">
        <v>0</v>
      </c>
      <c r="J131" s="230">
        <v>0</v>
      </c>
      <c r="K131" s="230">
        <v>0</v>
      </c>
      <c r="L131" s="230">
        <v>0</v>
      </c>
      <c r="M131" s="230">
        <v>0</v>
      </c>
      <c r="N131" s="230">
        <v>0</v>
      </c>
      <c r="O131" s="230">
        <v>0</v>
      </c>
      <c r="P131" s="230">
        <v>0</v>
      </c>
      <c r="Q131" s="230">
        <v>0</v>
      </c>
      <c r="R131" s="230">
        <v>0</v>
      </c>
    </row>
    <row r="132" spans="1:18" ht="45">
      <c r="A132" s="231"/>
      <c r="B132" s="231" t="s">
        <v>372</v>
      </c>
      <c r="C132" s="231"/>
      <c r="D132" s="232" t="s">
        <v>373</v>
      </c>
      <c r="E132" s="233">
        <v>3755</v>
      </c>
      <c r="F132" s="233">
        <v>3755</v>
      </c>
      <c r="G132" s="233">
        <v>3755</v>
      </c>
      <c r="H132" s="233">
        <v>0</v>
      </c>
      <c r="I132" s="233">
        <v>0</v>
      </c>
      <c r="J132" s="233">
        <v>0</v>
      </c>
      <c r="K132" s="233">
        <v>0</v>
      </c>
      <c r="L132" s="233">
        <v>0</v>
      </c>
      <c r="M132" s="233">
        <v>0</v>
      </c>
      <c r="N132" s="233">
        <v>0</v>
      </c>
      <c r="O132" s="233">
        <v>0</v>
      </c>
      <c r="P132" s="233">
        <v>0</v>
      </c>
      <c r="Q132" s="233">
        <v>0</v>
      </c>
      <c r="R132" s="233">
        <v>0</v>
      </c>
    </row>
    <row r="133" spans="1:18" ht="22.5">
      <c r="A133" s="234"/>
      <c r="B133" s="234"/>
      <c r="C133" s="234" t="s">
        <v>534</v>
      </c>
      <c r="D133" s="235" t="s">
        <v>535</v>
      </c>
      <c r="E133" s="236">
        <v>3191</v>
      </c>
      <c r="F133" s="236">
        <v>3191</v>
      </c>
      <c r="G133" s="236">
        <v>3191</v>
      </c>
      <c r="H133" s="236">
        <v>0</v>
      </c>
      <c r="I133" s="236">
        <v>0</v>
      </c>
      <c r="J133" s="236">
        <v>0</v>
      </c>
      <c r="K133" s="236">
        <v>0</v>
      </c>
      <c r="L133" s="236">
        <v>0</v>
      </c>
      <c r="M133" s="236">
        <v>0</v>
      </c>
      <c r="N133" s="236">
        <v>0</v>
      </c>
      <c r="O133" s="236">
        <v>0</v>
      </c>
      <c r="P133" s="236">
        <v>0</v>
      </c>
      <c r="Q133" s="236">
        <v>0</v>
      </c>
      <c r="R133" s="236">
        <v>0</v>
      </c>
    </row>
    <row r="134" spans="1:18" ht="22.5">
      <c r="A134" s="234"/>
      <c r="B134" s="234"/>
      <c r="C134" s="234" t="s">
        <v>538</v>
      </c>
      <c r="D134" s="235" t="s">
        <v>539</v>
      </c>
      <c r="E134" s="236">
        <v>485</v>
      </c>
      <c r="F134" s="236">
        <v>485</v>
      </c>
      <c r="G134" s="236">
        <v>485</v>
      </c>
      <c r="H134" s="236">
        <v>0</v>
      </c>
      <c r="I134" s="236">
        <v>0</v>
      </c>
      <c r="J134" s="236">
        <v>0</v>
      </c>
      <c r="K134" s="236">
        <v>0</v>
      </c>
      <c r="L134" s="236">
        <v>0</v>
      </c>
      <c r="M134" s="236">
        <v>0</v>
      </c>
      <c r="N134" s="236">
        <v>0</v>
      </c>
      <c r="O134" s="236">
        <v>0</v>
      </c>
      <c r="P134" s="236">
        <v>0</v>
      </c>
      <c r="Q134" s="236">
        <v>0</v>
      </c>
      <c r="R134" s="236">
        <v>0</v>
      </c>
    </row>
    <row r="135" spans="1:18" ht="12.75">
      <c r="A135" s="234"/>
      <c r="B135" s="234"/>
      <c r="C135" s="234" t="s">
        <v>540</v>
      </c>
      <c r="D135" s="235" t="s">
        <v>541</v>
      </c>
      <c r="E135" s="236">
        <v>79</v>
      </c>
      <c r="F135" s="236">
        <v>79</v>
      </c>
      <c r="G135" s="236">
        <v>79</v>
      </c>
      <c r="H135" s="236">
        <v>0</v>
      </c>
      <c r="I135" s="236">
        <v>0</v>
      </c>
      <c r="J135" s="236">
        <v>0</v>
      </c>
      <c r="K135" s="236">
        <v>0</v>
      </c>
      <c r="L135" s="236">
        <v>0</v>
      </c>
      <c r="M135" s="236">
        <v>0</v>
      </c>
      <c r="N135" s="236">
        <v>0</v>
      </c>
      <c r="O135" s="236">
        <v>0</v>
      </c>
      <c r="P135" s="236">
        <v>0</v>
      </c>
      <c r="Q135" s="236">
        <v>0</v>
      </c>
      <c r="R135" s="236">
        <v>0</v>
      </c>
    </row>
    <row r="136" spans="1:18" ht="33.75">
      <c r="A136" s="228" t="s">
        <v>374</v>
      </c>
      <c r="B136" s="228"/>
      <c r="C136" s="228"/>
      <c r="D136" s="229" t="s">
        <v>375</v>
      </c>
      <c r="E136" s="230">
        <v>515256</v>
      </c>
      <c r="F136" s="230">
        <v>498325</v>
      </c>
      <c r="G136" s="230">
        <v>225992</v>
      </c>
      <c r="H136" s="230">
        <v>257533</v>
      </c>
      <c r="I136" s="230">
        <v>0</v>
      </c>
      <c r="J136" s="230">
        <v>14800</v>
      </c>
      <c r="K136" s="230">
        <v>0</v>
      </c>
      <c r="L136" s="230">
        <v>0</v>
      </c>
      <c r="M136" s="230">
        <v>0</v>
      </c>
      <c r="N136" s="230">
        <v>16931</v>
      </c>
      <c r="O136" s="230">
        <v>16931</v>
      </c>
      <c r="P136" s="230">
        <v>0</v>
      </c>
      <c r="Q136" s="230">
        <v>0</v>
      </c>
      <c r="R136" s="230">
        <v>0</v>
      </c>
    </row>
    <row r="137" spans="1:18" ht="12.75">
      <c r="A137" s="231"/>
      <c r="B137" s="231" t="s">
        <v>576</v>
      </c>
      <c r="C137" s="231"/>
      <c r="D137" s="232" t="s">
        <v>577</v>
      </c>
      <c r="E137" s="233">
        <v>156447</v>
      </c>
      <c r="F137" s="233">
        <v>139516</v>
      </c>
      <c r="G137" s="233">
        <v>0</v>
      </c>
      <c r="H137" s="233">
        <v>126516</v>
      </c>
      <c r="I137" s="233">
        <v>0</v>
      </c>
      <c r="J137" s="233">
        <v>13000</v>
      </c>
      <c r="K137" s="233">
        <v>0</v>
      </c>
      <c r="L137" s="233">
        <v>0</v>
      </c>
      <c r="M137" s="233">
        <v>0</v>
      </c>
      <c r="N137" s="233">
        <v>16931</v>
      </c>
      <c r="O137" s="233">
        <v>16931</v>
      </c>
      <c r="P137" s="233">
        <v>0</v>
      </c>
      <c r="Q137" s="233">
        <v>0</v>
      </c>
      <c r="R137" s="233">
        <v>0</v>
      </c>
    </row>
    <row r="138" spans="1:18" ht="33.75">
      <c r="A138" s="234"/>
      <c r="B138" s="234"/>
      <c r="C138" s="234" t="s">
        <v>556</v>
      </c>
      <c r="D138" s="235" t="s">
        <v>557</v>
      </c>
      <c r="E138" s="236">
        <v>2000</v>
      </c>
      <c r="F138" s="236">
        <v>2000</v>
      </c>
      <c r="G138" s="236">
        <v>0</v>
      </c>
      <c r="H138" s="236">
        <v>0</v>
      </c>
      <c r="I138" s="236">
        <v>0</v>
      </c>
      <c r="J138" s="236">
        <v>2000</v>
      </c>
      <c r="K138" s="236">
        <v>0</v>
      </c>
      <c r="L138" s="236">
        <v>0</v>
      </c>
      <c r="M138" s="236">
        <v>0</v>
      </c>
      <c r="N138" s="236">
        <v>0</v>
      </c>
      <c r="O138" s="236">
        <v>0</v>
      </c>
      <c r="P138" s="236">
        <v>0</v>
      </c>
      <c r="Q138" s="236">
        <v>0</v>
      </c>
      <c r="R138" s="236">
        <v>0</v>
      </c>
    </row>
    <row r="139" spans="1:18" ht="22.5">
      <c r="A139" s="234"/>
      <c r="B139" s="234"/>
      <c r="C139" s="234" t="s">
        <v>552</v>
      </c>
      <c r="D139" s="235" t="s">
        <v>553</v>
      </c>
      <c r="E139" s="236">
        <v>10000</v>
      </c>
      <c r="F139" s="236">
        <v>10000</v>
      </c>
      <c r="G139" s="236">
        <v>0</v>
      </c>
      <c r="H139" s="236">
        <v>0</v>
      </c>
      <c r="I139" s="236">
        <v>0</v>
      </c>
      <c r="J139" s="236">
        <v>10000</v>
      </c>
      <c r="K139" s="236">
        <v>0</v>
      </c>
      <c r="L139" s="236">
        <v>0</v>
      </c>
      <c r="M139" s="236">
        <v>0</v>
      </c>
      <c r="N139" s="236">
        <v>0</v>
      </c>
      <c r="O139" s="236">
        <v>0</v>
      </c>
      <c r="P139" s="236">
        <v>0</v>
      </c>
      <c r="Q139" s="236">
        <v>0</v>
      </c>
      <c r="R139" s="236">
        <v>0</v>
      </c>
    </row>
    <row r="140" spans="1:18" ht="33.75">
      <c r="A140" s="234"/>
      <c r="B140" s="234"/>
      <c r="C140" s="234" t="s">
        <v>493</v>
      </c>
      <c r="D140" s="235" t="s">
        <v>494</v>
      </c>
      <c r="E140" s="236">
        <v>1000</v>
      </c>
      <c r="F140" s="236">
        <v>1000</v>
      </c>
      <c r="G140" s="236">
        <v>0</v>
      </c>
      <c r="H140" s="236">
        <v>0</v>
      </c>
      <c r="I140" s="236">
        <v>0</v>
      </c>
      <c r="J140" s="236">
        <v>1000</v>
      </c>
      <c r="K140" s="236">
        <v>0</v>
      </c>
      <c r="L140" s="236">
        <v>0</v>
      </c>
      <c r="M140" s="236">
        <v>0</v>
      </c>
      <c r="N140" s="236">
        <v>0</v>
      </c>
      <c r="O140" s="236">
        <v>0</v>
      </c>
      <c r="P140" s="236">
        <v>0</v>
      </c>
      <c r="Q140" s="236">
        <v>0</v>
      </c>
      <c r="R140" s="236">
        <v>0</v>
      </c>
    </row>
    <row r="141" spans="1:18" ht="22.5">
      <c r="A141" s="234"/>
      <c r="B141" s="234"/>
      <c r="C141" s="234" t="s">
        <v>495</v>
      </c>
      <c r="D141" s="235" t="s">
        <v>496</v>
      </c>
      <c r="E141" s="236">
        <v>61743</v>
      </c>
      <c r="F141" s="236">
        <v>61743</v>
      </c>
      <c r="G141" s="236">
        <v>0</v>
      </c>
      <c r="H141" s="236">
        <v>61743</v>
      </c>
      <c r="I141" s="236">
        <v>0</v>
      </c>
      <c r="J141" s="236">
        <v>0</v>
      </c>
      <c r="K141" s="236">
        <v>0</v>
      </c>
      <c r="L141" s="236">
        <v>0</v>
      </c>
      <c r="M141" s="236">
        <v>0</v>
      </c>
      <c r="N141" s="236">
        <v>0</v>
      </c>
      <c r="O141" s="236">
        <v>0</v>
      </c>
      <c r="P141" s="236">
        <v>0</v>
      </c>
      <c r="Q141" s="236">
        <v>0</v>
      </c>
      <c r="R141" s="236">
        <v>0</v>
      </c>
    </row>
    <row r="142" spans="1:18" ht="12.75">
      <c r="A142" s="234"/>
      <c r="B142" s="234"/>
      <c r="C142" s="234" t="s">
        <v>517</v>
      </c>
      <c r="D142" s="235" t="s">
        <v>518</v>
      </c>
      <c r="E142" s="236">
        <v>20000</v>
      </c>
      <c r="F142" s="236">
        <v>20000</v>
      </c>
      <c r="G142" s="236">
        <v>0</v>
      </c>
      <c r="H142" s="236">
        <v>20000</v>
      </c>
      <c r="I142" s="236">
        <v>0</v>
      </c>
      <c r="J142" s="236">
        <v>0</v>
      </c>
      <c r="K142" s="236">
        <v>0</v>
      </c>
      <c r="L142" s="236">
        <v>0</v>
      </c>
      <c r="M142" s="236">
        <v>0</v>
      </c>
      <c r="N142" s="236">
        <v>0</v>
      </c>
      <c r="O142" s="236">
        <v>0</v>
      </c>
      <c r="P142" s="236">
        <v>0</v>
      </c>
      <c r="Q142" s="236">
        <v>0</v>
      </c>
      <c r="R142" s="236">
        <v>0</v>
      </c>
    </row>
    <row r="143" spans="1:18" ht="12.75">
      <c r="A143" s="234"/>
      <c r="B143" s="234"/>
      <c r="C143" s="234" t="s">
        <v>512</v>
      </c>
      <c r="D143" s="235" t="s">
        <v>513</v>
      </c>
      <c r="E143" s="236">
        <v>14373</v>
      </c>
      <c r="F143" s="236">
        <v>14373</v>
      </c>
      <c r="G143" s="236">
        <v>0</v>
      </c>
      <c r="H143" s="236">
        <v>14373</v>
      </c>
      <c r="I143" s="236">
        <v>0</v>
      </c>
      <c r="J143" s="236">
        <v>0</v>
      </c>
      <c r="K143" s="236">
        <v>0</v>
      </c>
      <c r="L143" s="236">
        <v>0</v>
      </c>
      <c r="M143" s="236">
        <v>0</v>
      </c>
      <c r="N143" s="236">
        <v>0</v>
      </c>
      <c r="O143" s="236">
        <v>0</v>
      </c>
      <c r="P143" s="236">
        <v>0</v>
      </c>
      <c r="Q143" s="236">
        <v>0</v>
      </c>
      <c r="R143" s="236">
        <v>0</v>
      </c>
    </row>
    <row r="144" spans="1:18" ht="12.75">
      <c r="A144" s="234"/>
      <c r="B144" s="234"/>
      <c r="C144" s="234" t="s">
        <v>497</v>
      </c>
      <c r="D144" s="235" t="s">
        <v>498</v>
      </c>
      <c r="E144" s="236">
        <v>19900</v>
      </c>
      <c r="F144" s="236">
        <v>19900</v>
      </c>
      <c r="G144" s="236">
        <v>0</v>
      </c>
      <c r="H144" s="236">
        <v>19900</v>
      </c>
      <c r="I144" s="236">
        <v>0</v>
      </c>
      <c r="J144" s="236">
        <v>0</v>
      </c>
      <c r="K144" s="236">
        <v>0</v>
      </c>
      <c r="L144" s="236">
        <v>0</v>
      </c>
      <c r="M144" s="236">
        <v>0</v>
      </c>
      <c r="N144" s="236">
        <v>0</v>
      </c>
      <c r="O144" s="236">
        <v>0</v>
      </c>
      <c r="P144" s="236">
        <v>0</v>
      </c>
      <c r="Q144" s="236">
        <v>0</v>
      </c>
      <c r="R144" s="236">
        <v>0</v>
      </c>
    </row>
    <row r="145" spans="1:18" ht="12.75">
      <c r="A145" s="234"/>
      <c r="B145" s="234"/>
      <c r="C145" s="234" t="s">
        <v>544</v>
      </c>
      <c r="D145" s="235" t="s">
        <v>545</v>
      </c>
      <c r="E145" s="236">
        <v>500</v>
      </c>
      <c r="F145" s="236">
        <v>500</v>
      </c>
      <c r="G145" s="236">
        <v>0</v>
      </c>
      <c r="H145" s="236">
        <v>500</v>
      </c>
      <c r="I145" s="236">
        <v>0</v>
      </c>
      <c r="J145" s="236">
        <v>0</v>
      </c>
      <c r="K145" s="236">
        <v>0</v>
      </c>
      <c r="L145" s="236">
        <v>0</v>
      </c>
      <c r="M145" s="236">
        <v>0</v>
      </c>
      <c r="N145" s="236">
        <v>0</v>
      </c>
      <c r="O145" s="236">
        <v>0</v>
      </c>
      <c r="P145" s="236">
        <v>0</v>
      </c>
      <c r="Q145" s="236">
        <v>0</v>
      </c>
      <c r="R145" s="236">
        <v>0</v>
      </c>
    </row>
    <row r="146" spans="1:18" ht="12.75">
      <c r="A146" s="234"/>
      <c r="B146" s="234"/>
      <c r="C146" s="234" t="s">
        <v>483</v>
      </c>
      <c r="D146" s="235" t="s">
        <v>484</v>
      </c>
      <c r="E146" s="236">
        <v>10000</v>
      </c>
      <c r="F146" s="236">
        <v>10000</v>
      </c>
      <c r="G146" s="236">
        <v>0</v>
      </c>
      <c r="H146" s="236">
        <v>10000</v>
      </c>
      <c r="I146" s="236">
        <v>0</v>
      </c>
      <c r="J146" s="236">
        <v>0</v>
      </c>
      <c r="K146" s="236">
        <v>0</v>
      </c>
      <c r="L146" s="236">
        <v>0</v>
      </c>
      <c r="M146" s="236">
        <v>0</v>
      </c>
      <c r="N146" s="236">
        <v>0</v>
      </c>
      <c r="O146" s="236">
        <v>0</v>
      </c>
      <c r="P146" s="236">
        <v>0</v>
      </c>
      <c r="Q146" s="236">
        <v>0</v>
      </c>
      <c r="R146" s="236">
        <v>0</v>
      </c>
    </row>
    <row r="147" spans="1:18" ht="22.5">
      <c r="A147" s="234"/>
      <c r="B147" s="234"/>
      <c r="C147" s="234" t="s">
        <v>505</v>
      </c>
      <c r="D147" s="235" t="s">
        <v>486</v>
      </c>
      <c r="E147" s="236">
        <v>16931</v>
      </c>
      <c r="F147" s="236">
        <v>0</v>
      </c>
      <c r="G147" s="236">
        <v>0</v>
      </c>
      <c r="H147" s="236">
        <v>0</v>
      </c>
      <c r="I147" s="236">
        <v>0</v>
      </c>
      <c r="J147" s="236">
        <v>0</v>
      </c>
      <c r="K147" s="236">
        <v>0</v>
      </c>
      <c r="L147" s="236">
        <v>0</v>
      </c>
      <c r="M147" s="236">
        <v>0</v>
      </c>
      <c r="N147" s="236">
        <v>16931</v>
      </c>
      <c r="O147" s="236">
        <v>16931</v>
      </c>
      <c r="P147" s="236">
        <v>0</v>
      </c>
      <c r="Q147" s="236">
        <v>0</v>
      </c>
      <c r="R147" s="236">
        <v>0</v>
      </c>
    </row>
    <row r="148" spans="1:18" ht="12.75">
      <c r="A148" s="231"/>
      <c r="B148" s="231" t="s">
        <v>578</v>
      </c>
      <c r="C148" s="231"/>
      <c r="D148" s="232" t="s">
        <v>579</v>
      </c>
      <c r="E148" s="233">
        <v>3000</v>
      </c>
      <c r="F148" s="233">
        <v>3000</v>
      </c>
      <c r="G148" s="233">
        <v>0</v>
      </c>
      <c r="H148" s="233">
        <v>3000</v>
      </c>
      <c r="I148" s="233">
        <v>0</v>
      </c>
      <c r="J148" s="233">
        <v>0</v>
      </c>
      <c r="K148" s="233">
        <v>0</v>
      </c>
      <c r="L148" s="233">
        <v>0</v>
      </c>
      <c r="M148" s="233">
        <v>0</v>
      </c>
      <c r="N148" s="233">
        <v>0</v>
      </c>
      <c r="O148" s="233">
        <v>0</v>
      </c>
      <c r="P148" s="233">
        <v>0</v>
      </c>
      <c r="Q148" s="233">
        <v>0</v>
      </c>
      <c r="R148" s="233">
        <v>0</v>
      </c>
    </row>
    <row r="149" spans="1:18" ht="22.5">
      <c r="A149" s="234"/>
      <c r="B149" s="234"/>
      <c r="C149" s="234" t="s">
        <v>495</v>
      </c>
      <c r="D149" s="235" t="s">
        <v>496</v>
      </c>
      <c r="E149" s="236">
        <v>3000</v>
      </c>
      <c r="F149" s="236">
        <v>3000</v>
      </c>
      <c r="G149" s="236">
        <v>0</v>
      </c>
      <c r="H149" s="236">
        <v>3000</v>
      </c>
      <c r="I149" s="236">
        <v>0</v>
      </c>
      <c r="J149" s="236">
        <v>0</v>
      </c>
      <c r="K149" s="236">
        <v>0</v>
      </c>
      <c r="L149" s="236">
        <v>0</v>
      </c>
      <c r="M149" s="236">
        <v>0</v>
      </c>
      <c r="N149" s="236">
        <v>0</v>
      </c>
      <c r="O149" s="236">
        <v>0</v>
      </c>
      <c r="P149" s="236">
        <v>0</v>
      </c>
      <c r="Q149" s="236">
        <v>0</v>
      </c>
      <c r="R149" s="236">
        <v>0</v>
      </c>
    </row>
    <row r="150" spans="1:18" ht="12.75">
      <c r="A150" s="231"/>
      <c r="B150" s="231" t="s">
        <v>376</v>
      </c>
      <c r="C150" s="231"/>
      <c r="D150" s="232" t="s">
        <v>377</v>
      </c>
      <c r="E150" s="233">
        <v>239532</v>
      </c>
      <c r="F150" s="233">
        <v>239532</v>
      </c>
      <c r="G150" s="233">
        <v>225992</v>
      </c>
      <c r="H150" s="233">
        <v>12240</v>
      </c>
      <c r="I150" s="233">
        <v>0</v>
      </c>
      <c r="J150" s="233">
        <v>1300</v>
      </c>
      <c r="K150" s="233">
        <v>0</v>
      </c>
      <c r="L150" s="233">
        <v>0</v>
      </c>
      <c r="M150" s="233">
        <v>0</v>
      </c>
      <c r="N150" s="233">
        <v>0</v>
      </c>
      <c r="O150" s="233">
        <v>0</v>
      </c>
      <c r="P150" s="233">
        <v>0</v>
      </c>
      <c r="Q150" s="233">
        <v>0</v>
      </c>
      <c r="R150" s="233">
        <v>0</v>
      </c>
    </row>
    <row r="151" spans="1:18" ht="33.75">
      <c r="A151" s="234"/>
      <c r="B151" s="234"/>
      <c r="C151" s="234" t="s">
        <v>556</v>
      </c>
      <c r="D151" s="235" t="s">
        <v>557</v>
      </c>
      <c r="E151" s="236">
        <v>1300</v>
      </c>
      <c r="F151" s="236">
        <v>1300</v>
      </c>
      <c r="G151" s="236">
        <v>0</v>
      </c>
      <c r="H151" s="236">
        <v>0</v>
      </c>
      <c r="I151" s="236">
        <v>0</v>
      </c>
      <c r="J151" s="236">
        <v>1300</v>
      </c>
      <c r="K151" s="236">
        <v>0</v>
      </c>
      <c r="L151" s="236">
        <v>0</v>
      </c>
      <c r="M151" s="236">
        <v>0</v>
      </c>
      <c r="N151" s="236">
        <v>0</v>
      </c>
      <c r="O151" s="236">
        <v>0</v>
      </c>
      <c r="P151" s="236">
        <v>0</v>
      </c>
      <c r="Q151" s="236">
        <v>0</v>
      </c>
      <c r="R151" s="236">
        <v>0</v>
      </c>
    </row>
    <row r="152" spans="1:18" ht="22.5">
      <c r="A152" s="234"/>
      <c r="B152" s="234"/>
      <c r="C152" s="234" t="s">
        <v>534</v>
      </c>
      <c r="D152" s="235" t="s">
        <v>535</v>
      </c>
      <c r="E152" s="236">
        <v>177238</v>
      </c>
      <c r="F152" s="236">
        <v>177238</v>
      </c>
      <c r="G152" s="236">
        <v>177238</v>
      </c>
      <c r="H152" s="236">
        <v>0</v>
      </c>
      <c r="I152" s="236">
        <v>0</v>
      </c>
      <c r="J152" s="236">
        <v>0</v>
      </c>
      <c r="K152" s="236">
        <v>0</v>
      </c>
      <c r="L152" s="236">
        <v>0</v>
      </c>
      <c r="M152" s="236">
        <v>0</v>
      </c>
      <c r="N152" s="236">
        <v>0</v>
      </c>
      <c r="O152" s="236">
        <v>0</v>
      </c>
      <c r="P152" s="236">
        <v>0</v>
      </c>
      <c r="Q152" s="236">
        <v>0</v>
      </c>
      <c r="R152" s="236">
        <v>0</v>
      </c>
    </row>
    <row r="153" spans="1:18" ht="22.5">
      <c r="A153" s="234"/>
      <c r="B153" s="234"/>
      <c r="C153" s="234" t="s">
        <v>536</v>
      </c>
      <c r="D153" s="235" t="s">
        <v>537</v>
      </c>
      <c r="E153" s="236">
        <v>14866</v>
      </c>
      <c r="F153" s="236">
        <v>14866</v>
      </c>
      <c r="G153" s="236">
        <v>14866</v>
      </c>
      <c r="H153" s="236">
        <v>0</v>
      </c>
      <c r="I153" s="236">
        <v>0</v>
      </c>
      <c r="J153" s="236">
        <v>0</v>
      </c>
      <c r="K153" s="236">
        <v>0</v>
      </c>
      <c r="L153" s="236">
        <v>0</v>
      </c>
      <c r="M153" s="236">
        <v>0</v>
      </c>
      <c r="N153" s="236">
        <v>0</v>
      </c>
      <c r="O153" s="236">
        <v>0</v>
      </c>
      <c r="P153" s="236">
        <v>0</v>
      </c>
      <c r="Q153" s="236">
        <v>0</v>
      </c>
      <c r="R153" s="236">
        <v>0</v>
      </c>
    </row>
    <row r="154" spans="1:18" ht="22.5">
      <c r="A154" s="234"/>
      <c r="B154" s="234"/>
      <c r="C154" s="234" t="s">
        <v>538</v>
      </c>
      <c r="D154" s="235" t="s">
        <v>539</v>
      </c>
      <c r="E154" s="236">
        <v>29181</v>
      </c>
      <c r="F154" s="236">
        <v>29181</v>
      </c>
      <c r="G154" s="236">
        <v>29181</v>
      </c>
      <c r="H154" s="236">
        <v>0</v>
      </c>
      <c r="I154" s="236">
        <v>0</v>
      </c>
      <c r="J154" s="236">
        <v>0</v>
      </c>
      <c r="K154" s="236">
        <v>0</v>
      </c>
      <c r="L154" s="236">
        <v>0</v>
      </c>
      <c r="M154" s="236">
        <v>0</v>
      </c>
      <c r="N154" s="236">
        <v>0</v>
      </c>
      <c r="O154" s="236">
        <v>0</v>
      </c>
      <c r="P154" s="236">
        <v>0</v>
      </c>
      <c r="Q154" s="236">
        <v>0</v>
      </c>
      <c r="R154" s="236">
        <v>0</v>
      </c>
    </row>
    <row r="155" spans="1:18" ht="12.75">
      <c r="A155" s="234"/>
      <c r="B155" s="234"/>
      <c r="C155" s="234" t="s">
        <v>540</v>
      </c>
      <c r="D155" s="235" t="s">
        <v>541</v>
      </c>
      <c r="E155" s="236">
        <v>4707</v>
      </c>
      <c r="F155" s="236">
        <v>4707</v>
      </c>
      <c r="G155" s="236">
        <v>4707</v>
      </c>
      <c r="H155" s="236">
        <v>0</v>
      </c>
      <c r="I155" s="236">
        <v>0</v>
      </c>
      <c r="J155" s="236">
        <v>0</v>
      </c>
      <c r="K155" s="236">
        <v>0</v>
      </c>
      <c r="L155" s="236">
        <v>0</v>
      </c>
      <c r="M155" s="236">
        <v>0</v>
      </c>
      <c r="N155" s="236">
        <v>0</v>
      </c>
      <c r="O155" s="236">
        <v>0</v>
      </c>
      <c r="P155" s="236">
        <v>0</v>
      </c>
      <c r="Q155" s="236">
        <v>0</v>
      </c>
      <c r="R155" s="236">
        <v>0</v>
      </c>
    </row>
    <row r="156" spans="1:18" ht="22.5">
      <c r="A156" s="234"/>
      <c r="B156" s="234"/>
      <c r="C156" s="234" t="s">
        <v>495</v>
      </c>
      <c r="D156" s="235" t="s">
        <v>496</v>
      </c>
      <c r="E156" s="236">
        <v>5000</v>
      </c>
      <c r="F156" s="236">
        <v>5000</v>
      </c>
      <c r="G156" s="236">
        <v>0</v>
      </c>
      <c r="H156" s="236">
        <v>5000</v>
      </c>
      <c r="I156" s="236">
        <v>0</v>
      </c>
      <c r="J156" s="236">
        <v>0</v>
      </c>
      <c r="K156" s="236">
        <v>0</v>
      </c>
      <c r="L156" s="236">
        <v>0</v>
      </c>
      <c r="M156" s="236">
        <v>0</v>
      </c>
      <c r="N156" s="236">
        <v>0</v>
      </c>
      <c r="O156" s="236">
        <v>0</v>
      </c>
      <c r="P156" s="236">
        <v>0</v>
      </c>
      <c r="Q156" s="236">
        <v>0</v>
      </c>
      <c r="R156" s="236">
        <v>0</v>
      </c>
    </row>
    <row r="157" spans="1:18" ht="12.75">
      <c r="A157" s="234"/>
      <c r="B157" s="234"/>
      <c r="C157" s="234" t="s">
        <v>544</v>
      </c>
      <c r="D157" s="235" t="s">
        <v>545</v>
      </c>
      <c r="E157" s="236">
        <v>500</v>
      </c>
      <c r="F157" s="236">
        <v>500</v>
      </c>
      <c r="G157" s="236">
        <v>0</v>
      </c>
      <c r="H157" s="236">
        <v>500</v>
      </c>
      <c r="I157" s="236">
        <v>0</v>
      </c>
      <c r="J157" s="236">
        <v>0</v>
      </c>
      <c r="K157" s="236">
        <v>0</v>
      </c>
      <c r="L157" s="236">
        <v>0</v>
      </c>
      <c r="M157" s="236">
        <v>0</v>
      </c>
      <c r="N157" s="236">
        <v>0</v>
      </c>
      <c r="O157" s="236">
        <v>0</v>
      </c>
      <c r="P157" s="236">
        <v>0</v>
      </c>
      <c r="Q157" s="236">
        <v>0</v>
      </c>
      <c r="R157" s="236">
        <v>0</v>
      </c>
    </row>
    <row r="158" spans="1:18" ht="33.75">
      <c r="A158" s="234"/>
      <c r="B158" s="234"/>
      <c r="C158" s="234" t="s">
        <v>546</v>
      </c>
      <c r="D158" s="235" t="s">
        <v>547</v>
      </c>
      <c r="E158" s="236">
        <v>5240</v>
      </c>
      <c r="F158" s="236">
        <v>5240</v>
      </c>
      <c r="G158" s="236">
        <v>0</v>
      </c>
      <c r="H158" s="236">
        <v>5240</v>
      </c>
      <c r="I158" s="236">
        <v>0</v>
      </c>
      <c r="J158" s="236">
        <v>0</v>
      </c>
      <c r="K158" s="236">
        <v>0</v>
      </c>
      <c r="L158" s="236">
        <v>0</v>
      </c>
      <c r="M158" s="236">
        <v>0</v>
      </c>
      <c r="N158" s="236">
        <v>0</v>
      </c>
      <c r="O158" s="236">
        <v>0</v>
      </c>
      <c r="P158" s="236">
        <v>0</v>
      </c>
      <c r="Q158" s="236">
        <v>0</v>
      </c>
      <c r="R158" s="236">
        <v>0</v>
      </c>
    </row>
    <row r="159" spans="1:18" ht="33.75">
      <c r="A159" s="234"/>
      <c r="B159" s="234"/>
      <c r="C159" s="234" t="s">
        <v>548</v>
      </c>
      <c r="D159" s="235" t="s">
        <v>549</v>
      </c>
      <c r="E159" s="236">
        <v>1500</v>
      </c>
      <c r="F159" s="236">
        <v>1500</v>
      </c>
      <c r="G159" s="236">
        <v>0</v>
      </c>
      <c r="H159" s="236">
        <v>1500</v>
      </c>
      <c r="I159" s="236">
        <v>0</v>
      </c>
      <c r="J159" s="236">
        <v>0</v>
      </c>
      <c r="K159" s="236">
        <v>0</v>
      </c>
      <c r="L159" s="236">
        <v>0</v>
      </c>
      <c r="M159" s="236">
        <v>0</v>
      </c>
      <c r="N159" s="236">
        <v>0</v>
      </c>
      <c r="O159" s="236">
        <v>0</v>
      </c>
      <c r="P159" s="236">
        <v>0</v>
      </c>
      <c r="Q159" s="236">
        <v>0</v>
      </c>
      <c r="R159" s="236">
        <v>0</v>
      </c>
    </row>
    <row r="160" spans="1:18" ht="12.75">
      <c r="A160" s="231"/>
      <c r="B160" s="231" t="s">
        <v>580</v>
      </c>
      <c r="C160" s="231"/>
      <c r="D160" s="232" t="s">
        <v>581</v>
      </c>
      <c r="E160" s="233">
        <v>114277</v>
      </c>
      <c r="F160" s="233">
        <v>114277</v>
      </c>
      <c r="G160" s="233">
        <v>0</v>
      </c>
      <c r="H160" s="233">
        <v>114277</v>
      </c>
      <c r="I160" s="233">
        <v>0</v>
      </c>
      <c r="J160" s="233">
        <v>0</v>
      </c>
      <c r="K160" s="233">
        <v>0</v>
      </c>
      <c r="L160" s="233">
        <v>0</v>
      </c>
      <c r="M160" s="233">
        <v>0</v>
      </c>
      <c r="N160" s="233">
        <v>0</v>
      </c>
      <c r="O160" s="233">
        <v>0</v>
      </c>
      <c r="P160" s="233">
        <v>0</v>
      </c>
      <c r="Q160" s="233">
        <v>0</v>
      </c>
      <c r="R160" s="233">
        <v>0</v>
      </c>
    </row>
    <row r="161" spans="1:18" ht="12.75">
      <c r="A161" s="234"/>
      <c r="B161" s="234"/>
      <c r="C161" s="234" t="s">
        <v>582</v>
      </c>
      <c r="D161" s="235" t="s">
        <v>583</v>
      </c>
      <c r="E161" s="236">
        <v>114277</v>
      </c>
      <c r="F161" s="236">
        <v>114277</v>
      </c>
      <c r="G161" s="236">
        <v>0</v>
      </c>
      <c r="H161" s="236">
        <v>114277</v>
      </c>
      <c r="I161" s="236">
        <v>0</v>
      </c>
      <c r="J161" s="236">
        <v>0</v>
      </c>
      <c r="K161" s="236">
        <v>0</v>
      </c>
      <c r="L161" s="236">
        <v>0</v>
      </c>
      <c r="M161" s="236">
        <v>0</v>
      </c>
      <c r="N161" s="236">
        <v>0</v>
      </c>
      <c r="O161" s="236">
        <v>0</v>
      </c>
      <c r="P161" s="236">
        <v>0</v>
      </c>
      <c r="Q161" s="236">
        <v>0</v>
      </c>
      <c r="R161" s="236">
        <v>0</v>
      </c>
    </row>
    <row r="162" spans="1:18" ht="12.75">
      <c r="A162" s="231"/>
      <c r="B162" s="231" t="s">
        <v>584</v>
      </c>
      <c r="C162" s="231"/>
      <c r="D162" s="232" t="s">
        <v>362</v>
      </c>
      <c r="E162" s="233">
        <v>2000</v>
      </c>
      <c r="F162" s="233">
        <v>2000</v>
      </c>
      <c r="G162" s="233">
        <v>0</v>
      </c>
      <c r="H162" s="233">
        <v>1500</v>
      </c>
      <c r="I162" s="233">
        <v>0</v>
      </c>
      <c r="J162" s="233">
        <v>500</v>
      </c>
      <c r="K162" s="233">
        <v>0</v>
      </c>
      <c r="L162" s="233">
        <v>0</v>
      </c>
      <c r="M162" s="233">
        <v>0</v>
      </c>
      <c r="N162" s="233">
        <v>0</v>
      </c>
      <c r="O162" s="233">
        <v>0</v>
      </c>
      <c r="P162" s="233">
        <v>0</v>
      </c>
      <c r="Q162" s="233">
        <v>0</v>
      </c>
      <c r="R162" s="233">
        <v>0</v>
      </c>
    </row>
    <row r="163" spans="1:18" ht="33.75">
      <c r="A163" s="234"/>
      <c r="B163" s="234"/>
      <c r="C163" s="234" t="s">
        <v>493</v>
      </c>
      <c r="D163" s="235" t="s">
        <v>494</v>
      </c>
      <c r="E163" s="236">
        <v>500</v>
      </c>
      <c r="F163" s="236">
        <v>500</v>
      </c>
      <c r="G163" s="236">
        <v>0</v>
      </c>
      <c r="H163" s="236">
        <v>0</v>
      </c>
      <c r="I163" s="236">
        <v>0</v>
      </c>
      <c r="J163" s="236">
        <v>500</v>
      </c>
      <c r="K163" s="236">
        <v>0</v>
      </c>
      <c r="L163" s="236">
        <v>0</v>
      </c>
      <c r="M163" s="236">
        <v>0</v>
      </c>
      <c r="N163" s="236">
        <v>0</v>
      </c>
      <c r="O163" s="236">
        <v>0</v>
      </c>
      <c r="P163" s="236">
        <v>0</v>
      </c>
      <c r="Q163" s="236">
        <v>0</v>
      </c>
      <c r="R163" s="236">
        <v>0</v>
      </c>
    </row>
    <row r="164" spans="1:18" ht="22.5">
      <c r="A164" s="234"/>
      <c r="B164" s="234"/>
      <c r="C164" s="234" t="s">
        <v>495</v>
      </c>
      <c r="D164" s="235" t="s">
        <v>496</v>
      </c>
      <c r="E164" s="236">
        <v>1500</v>
      </c>
      <c r="F164" s="236">
        <v>1500</v>
      </c>
      <c r="G164" s="236">
        <v>0</v>
      </c>
      <c r="H164" s="236">
        <v>1500</v>
      </c>
      <c r="I164" s="236">
        <v>0</v>
      </c>
      <c r="J164" s="236">
        <v>0</v>
      </c>
      <c r="K164" s="236">
        <v>0</v>
      </c>
      <c r="L164" s="236">
        <v>0</v>
      </c>
      <c r="M164" s="236">
        <v>0</v>
      </c>
      <c r="N164" s="236">
        <v>0</v>
      </c>
      <c r="O164" s="236">
        <v>0</v>
      </c>
      <c r="P164" s="236">
        <v>0</v>
      </c>
      <c r="Q164" s="236">
        <v>0</v>
      </c>
      <c r="R164" s="236">
        <v>0</v>
      </c>
    </row>
    <row r="165" spans="1:18" ht="78.75">
      <c r="A165" s="228" t="s">
        <v>380</v>
      </c>
      <c r="B165" s="228"/>
      <c r="C165" s="228"/>
      <c r="D165" s="229" t="s">
        <v>381</v>
      </c>
      <c r="E165" s="230">
        <v>230000</v>
      </c>
      <c r="F165" s="230">
        <v>230000</v>
      </c>
      <c r="G165" s="230">
        <v>220000</v>
      </c>
      <c r="H165" s="230">
        <v>10000</v>
      </c>
      <c r="I165" s="230">
        <v>0</v>
      </c>
      <c r="J165" s="230">
        <v>0</v>
      </c>
      <c r="K165" s="230">
        <v>0</v>
      </c>
      <c r="L165" s="230">
        <v>0</v>
      </c>
      <c r="M165" s="230">
        <v>0</v>
      </c>
      <c r="N165" s="230">
        <v>0</v>
      </c>
      <c r="O165" s="230">
        <v>0</v>
      </c>
      <c r="P165" s="230">
        <v>0</v>
      </c>
      <c r="Q165" s="230">
        <v>0</v>
      </c>
      <c r="R165" s="230">
        <v>0</v>
      </c>
    </row>
    <row r="166" spans="1:18" ht="33.75">
      <c r="A166" s="231"/>
      <c r="B166" s="231" t="s">
        <v>585</v>
      </c>
      <c r="C166" s="231"/>
      <c r="D166" s="232" t="s">
        <v>586</v>
      </c>
      <c r="E166" s="233">
        <v>230000</v>
      </c>
      <c r="F166" s="233">
        <v>230000</v>
      </c>
      <c r="G166" s="233">
        <v>220000</v>
      </c>
      <c r="H166" s="233">
        <v>10000</v>
      </c>
      <c r="I166" s="233">
        <v>0</v>
      </c>
      <c r="J166" s="233">
        <v>0</v>
      </c>
      <c r="K166" s="233">
        <v>0</v>
      </c>
      <c r="L166" s="233">
        <v>0</v>
      </c>
      <c r="M166" s="233">
        <v>0</v>
      </c>
      <c r="N166" s="233">
        <v>0</v>
      </c>
      <c r="O166" s="233">
        <v>0</v>
      </c>
      <c r="P166" s="233">
        <v>0</v>
      </c>
      <c r="Q166" s="233">
        <v>0</v>
      </c>
      <c r="R166" s="233">
        <v>0</v>
      </c>
    </row>
    <row r="167" spans="1:18" ht="22.5">
      <c r="A167" s="234"/>
      <c r="B167" s="234"/>
      <c r="C167" s="234" t="s">
        <v>587</v>
      </c>
      <c r="D167" s="235" t="s">
        <v>588</v>
      </c>
      <c r="E167" s="236">
        <v>112239</v>
      </c>
      <c r="F167" s="236">
        <v>112239</v>
      </c>
      <c r="G167" s="236">
        <v>112239</v>
      </c>
      <c r="H167" s="236">
        <v>0</v>
      </c>
      <c r="I167" s="236">
        <v>0</v>
      </c>
      <c r="J167" s="236">
        <v>0</v>
      </c>
      <c r="K167" s="236">
        <v>0</v>
      </c>
      <c r="L167" s="236">
        <v>0</v>
      </c>
      <c r="M167" s="236">
        <v>0</v>
      </c>
      <c r="N167" s="236">
        <v>0</v>
      </c>
      <c r="O167" s="236">
        <v>0</v>
      </c>
      <c r="P167" s="236">
        <v>0</v>
      </c>
      <c r="Q167" s="236">
        <v>0</v>
      </c>
      <c r="R167" s="236">
        <v>0</v>
      </c>
    </row>
    <row r="168" spans="1:18" ht="22.5">
      <c r="A168" s="234"/>
      <c r="B168" s="234"/>
      <c r="C168" s="234" t="s">
        <v>538</v>
      </c>
      <c r="D168" s="235" t="s">
        <v>539</v>
      </c>
      <c r="E168" s="236">
        <v>14705</v>
      </c>
      <c r="F168" s="236">
        <v>14705</v>
      </c>
      <c r="G168" s="236">
        <v>14705</v>
      </c>
      <c r="H168" s="236">
        <v>0</v>
      </c>
      <c r="I168" s="236">
        <v>0</v>
      </c>
      <c r="J168" s="236">
        <v>0</v>
      </c>
      <c r="K168" s="236">
        <v>0</v>
      </c>
      <c r="L168" s="236">
        <v>0</v>
      </c>
      <c r="M168" s="236">
        <v>0</v>
      </c>
      <c r="N168" s="236">
        <v>0</v>
      </c>
      <c r="O168" s="236">
        <v>0</v>
      </c>
      <c r="P168" s="236">
        <v>0</v>
      </c>
      <c r="Q168" s="236">
        <v>0</v>
      </c>
      <c r="R168" s="236">
        <v>0</v>
      </c>
    </row>
    <row r="169" spans="1:18" ht="12.75">
      <c r="A169" s="234"/>
      <c r="B169" s="234"/>
      <c r="C169" s="234" t="s">
        <v>540</v>
      </c>
      <c r="D169" s="235" t="s">
        <v>541</v>
      </c>
      <c r="E169" s="236">
        <v>2234</v>
      </c>
      <c r="F169" s="236">
        <v>2234</v>
      </c>
      <c r="G169" s="236">
        <v>2234</v>
      </c>
      <c r="H169" s="236">
        <v>0</v>
      </c>
      <c r="I169" s="236">
        <v>0</v>
      </c>
      <c r="J169" s="236">
        <v>0</v>
      </c>
      <c r="K169" s="236">
        <v>0</v>
      </c>
      <c r="L169" s="236">
        <v>0</v>
      </c>
      <c r="M169" s="236">
        <v>0</v>
      </c>
      <c r="N169" s="236">
        <v>0</v>
      </c>
      <c r="O169" s="236">
        <v>0</v>
      </c>
      <c r="P169" s="236">
        <v>0</v>
      </c>
      <c r="Q169" s="236">
        <v>0</v>
      </c>
      <c r="R169" s="236">
        <v>0</v>
      </c>
    </row>
    <row r="170" spans="1:18" ht="22.5">
      <c r="A170" s="234"/>
      <c r="B170" s="234"/>
      <c r="C170" s="234" t="s">
        <v>510</v>
      </c>
      <c r="D170" s="235" t="s">
        <v>511</v>
      </c>
      <c r="E170" s="236">
        <v>90822</v>
      </c>
      <c r="F170" s="236">
        <v>90822</v>
      </c>
      <c r="G170" s="236">
        <v>90822</v>
      </c>
      <c r="H170" s="236">
        <v>0</v>
      </c>
      <c r="I170" s="236">
        <v>0</v>
      </c>
      <c r="J170" s="236">
        <v>0</v>
      </c>
      <c r="K170" s="236">
        <v>0</v>
      </c>
      <c r="L170" s="236">
        <v>0</v>
      </c>
      <c r="M170" s="236">
        <v>0</v>
      </c>
      <c r="N170" s="236">
        <v>0</v>
      </c>
      <c r="O170" s="236">
        <v>0</v>
      </c>
      <c r="P170" s="236">
        <v>0</v>
      </c>
      <c r="Q170" s="236">
        <v>0</v>
      </c>
      <c r="R170" s="236">
        <v>0</v>
      </c>
    </row>
    <row r="171" spans="1:18" ht="33.75">
      <c r="A171" s="234"/>
      <c r="B171" s="234"/>
      <c r="C171" s="234" t="s">
        <v>589</v>
      </c>
      <c r="D171" s="235" t="s">
        <v>590</v>
      </c>
      <c r="E171" s="236">
        <v>10000</v>
      </c>
      <c r="F171" s="236">
        <v>10000</v>
      </c>
      <c r="G171" s="236">
        <v>0</v>
      </c>
      <c r="H171" s="236">
        <v>10000</v>
      </c>
      <c r="I171" s="236">
        <v>0</v>
      </c>
      <c r="J171" s="236">
        <v>0</v>
      </c>
      <c r="K171" s="236">
        <v>0</v>
      </c>
      <c r="L171" s="236">
        <v>0</v>
      </c>
      <c r="M171" s="236">
        <v>0</v>
      </c>
      <c r="N171" s="236">
        <v>0</v>
      </c>
      <c r="O171" s="236">
        <v>0</v>
      </c>
      <c r="P171" s="236">
        <v>0</v>
      </c>
      <c r="Q171" s="236">
        <v>0</v>
      </c>
      <c r="R171" s="236">
        <v>0</v>
      </c>
    </row>
    <row r="172" spans="1:18" ht="12.75">
      <c r="A172" s="228" t="s">
        <v>591</v>
      </c>
      <c r="B172" s="228"/>
      <c r="C172" s="228"/>
      <c r="D172" s="229" t="s">
        <v>592</v>
      </c>
      <c r="E172" s="230">
        <v>1040000</v>
      </c>
      <c r="F172" s="230">
        <v>1040000</v>
      </c>
      <c r="G172" s="230">
        <v>0</v>
      </c>
      <c r="H172" s="230">
        <v>0</v>
      </c>
      <c r="I172" s="230">
        <v>0</v>
      </c>
      <c r="J172" s="230">
        <v>0</v>
      </c>
      <c r="K172" s="230">
        <v>0</v>
      </c>
      <c r="L172" s="230">
        <v>40000</v>
      </c>
      <c r="M172" s="230">
        <v>1000000</v>
      </c>
      <c r="N172" s="230">
        <v>0</v>
      </c>
      <c r="O172" s="230">
        <v>0</v>
      </c>
      <c r="P172" s="230">
        <v>0</v>
      </c>
      <c r="Q172" s="230">
        <v>0</v>
      </c>
      <c r="R172" s="230">
        <v>0</v>
      </c>
    </row>
    <row r="173" spans="1:18" ht="45">
      <c r="A173" s="231"/>
      <c r="B173" s="231" t="s">
        <v>593</v>
      </c>
      <c r="C173" s="231"/>
      <c r="D173" s="232" t="s">
        <v>594</v>
      </c>
      <c r="E173" s="233">
        <v>1000000</v>
      </c>
      <c r="F173" s="233">
        <v>1000000</v>
      </c>
      <c r="G173" s="233">
        <v>0</v>
      </c>
      <c r="H173" s="233">
        <v>0</v>
      </c>
      <c r="I173" s="233">
        <v>0</v>
      </c>
      <c r="J173" s="233">
        <v>0</v>
      </c>
      <c r="K173" s="233">
        <v>0</v>
      </c>
      <c r="L173" s="233">
        <v>0</v>
      </c>
      <c r="M173" s="233">
        <v>1000000</v>
      </c>
      <c r="N173" s="233">
        <v>0</v>
      </c>
      <c r="O173" s="233">
        <v>0</v>
      </c>
      <c r="P173" s="233">
        <v>0</v>
      </c>
      <c r="Q173" s="233">
        <v>0</v>
      </c>
      <c r="R173" s="233">
        <v>0</v>
      </c>
    </row>
    <row r="174" spans="1:18" ht="78.75">
      <c r="A174" s="234"/>
      <c r="B174" s="234"/>
      <c r="C174" s="234" t="s">
        <v>595</v>
      </c>
      <c r="D174" s="235" t="s">
        <v>596</v>
      </c>
      <c r="E174" s="236">
        <v>1000000</v>
      </c>
      <c r="F174" s="236">
        <v>1000000</v>
      </c>
      <c r="G174" s="236">
        <v>0</v>
      </c>
      <c r="H174" s="236">
        <v>0</v>
      </c>
      <c r="I174" s="236">
        <v>0</v>
      </c>
      <c r="J174" s="236">
        <v>0</v>
      </c>
      <c r="K174" s="236">
        <v>0</v>
      </c>
      <c r="L174" s="236">
        <v>0</v>
      </c>
      <c r="M174" s="236">
        <v>1000000</v>
      </c>
      <c r="N174" s="236">
        <v>0</v>
      </c>
      <c r="O174" s="236">
        <v>0</v>
      </c>
      <c r="P174" s="236">
        <v>0</v>
      </c>
      <c r="Q174" s="236">
        <v>0</v>
      </c>
      <c r="R174" s="236">
        <v>0</v>
      </c>
    </row>
    <row r="175" spans="1:18" ht="56.25">
      <c r="A175" s="231"/>
      <c r="B175" s="231" t="s">
        <v>597</v>
      </c>
      <c r="C175" s="231"/>
      <c r="D175" s="232" t="s">
        <v>598</v>
      </c>
      <c r="E175" s="233">
        <v>40000</v>
      </c>
      <c r="F175" s="233">
        <v>40000</v>
      </c>
      <c r="G175" s="233">
        <v>0</v>
      </c>
      <c r="H175" s="233">
        <v>0</v>
      </c>
      <c r="I175" s="233">
        <v>0</v>
      </c>
      <c r="J175" s="233">
        <v>0</v>
      </c>
      <c r="K175" s="233">
        <v>0</v>
      </c>
      <c r="L175" s="233">
        <v>40000</v>
      </c>
      <c r="M175" s="233">
        <v>0</v>
      </c>
      <c r="N175" s="233">
        <v>0</v>
      </c>
      <c r="O175" s="233">
        <v>0</v>
      </c>
      <c r="P175" s="233">
        <v>0</v>
      </c>
      <c r="Q175" s="233">
        <v>0</v>
      </c>
      <c r="R175" s="233">
        <v>0</v>
      </c>
    </row>
    <row r="176" spans="1:18" ht="22.5">
      <c r="A176" s="234"/>
      <c r="B176" s="234"/>
      <c r="C176" s="234" t="s">
        <v>599</v>
      </c>
      <c r="D176" s="235" t="s">
        <v>600</v>
      </c>
      <c r="E176" s="236">
        <v>40000</v>
      </c>
      <c r="F176" s="236">
        <v>40000</v>
      </c>
      <c r="G176" s="236">
        <v>0</v>
      </c>
      <c r="H176" s="236">
        <v>0</v>
      </c>
      <c r="I176" s="236">
        <v>0</v>
      </c>
      <c r="J176" s="236">
        <v>0</v>
      </c>
      <c r="K176" s="236">
        <v>0</v>
      </c>
      <c r="L176" s="236">
        <v>40000</v>
      </c>
      <c r="M176" s="236">
        <v>0</v>
      </c>
      <c r="N176" s="236">
        <v>0</v>
      </c>
      <c r="O176" s="236">
        <v>0</v>
      </c>
      <c r="P176" s="236">
        <v>0</v>
      </c>
      <c r="Q176" s="236">
        <v>0</v>
      </c>
      <c r="R176" s="236">
        <v>0</v>
      </c>
    </row>
    <row r="177" spans="1:18" ht="12.75">
      <c r="A177" s="228" t="s">
        <v>424</v>
      </c>
      <c r="B177" s="228"/>
      <c r="C177" s="228"/>
      <c r="D177" s="229" t="s">
        <v>425</v>
      </c>
      <c r="E177" s="230">
        <v>300000</v>
      </c>
      <c r="F177" s="230">
        <v>300000</v>
      </c>
      <c r="G177" s="230">
        <v>0</v>
      </c>
      <c r="H177" s="230">
        <v>300000</v>
      </c>
      <c r="I177" s="230">
        <v>0</v>
      </c>
      <c r="J177" s="230">
        <v>0</v>
      </c>
      <c r="K177" s="230">
        <v>0</v>
      </c>
      <c r="L177" s="230">
        <v>0</v>
      </c>
      <c r="M177" s="230">
        <v>0</v>
      </c>
      <c r="N177" s="230">
        <v>0</v>
      </c>
      <c r="O177" s="230">
        <v>0</v>
      </c>
      <c r="P177" s="230">
        <v>0</v>
      </c>
      <c r="Q177" s="230">
        <v>0</v>
      </c>
      <c r="R177" s="230">
        <v>0</v>
      </c>
    </row>
    <row r="178" spans="1:18" ht="12.75">
      <c r="A178" s="231"/>
      <c r="B178" s="231" t="s">
        <v>601</v>
      </c>
      <c r="C178" s="231"/>
      <c r="D178" s="232" t="s">
        <v>602</v>
      </c>
      <c r="E178" s="233">
        <v>300000</v>
      </c>
      <c r="F178" s="233">
        <v>300000</v>
      </c>
      <c r="G178" s="233">
        <v>0</v>
      </c>
      <c r="H178" s="233">
        <v>300000</v>
      </c>
      <c r="I178" s="233">
        <v>0</v>
      </c>
      <c r="J178" s="233">
        <v>0</v>
      </c>
      <c r="K178" s="233">
        <v>0</v>
      </c>
      <c r="L178" s="233">
        <v>0</v>
      </c>
      <c r="M178" s="233">
        <v>0</v>
      </c>
      <c r="N178" s="233">
        <v>0</v>
      </c>
      <c r="O178" s="233">
        <v>0</v>
      </c>
      <c r="P178" s="233">
        <v>0</v>
      </c>
      <c r="Q178" s="233">
        <v>0</v>
      </c>
      <c r="R178" s="233">
        <v>0</v>
      </c>
    </row>
    <row r="179" spans="1:18" ht="12.75">
      <c r="A179" s="234"/>
      <c r="B179" s="234"/>
      <c r="C179" s="234" t="s">
        <v>582</v>
      </c>
      <c r="D179" s="235" t="s">
        <v>583</v>
      </c>
      <c r="E179" s="236">
        <v>300000</v>
      </c>
      <c r="F179" s="236">
        <v>300000</v>
      </c>
      <c r="G179" s="236">
        <v>0</v>
      </c>
      <c r="H179" s="236">
        <v>300000</v>
      </c>
      <c r="I179" s="236">
        <v>0</v>
      </c>
      <c r="J179" s="236">
        <v>0</v>
      </c>
      <c r="K179" s="236">
        <v>0</v>
      </c>
      <c r="L179" s="236">
        <v>0</v>
      </c>
      <c r="M179" s="236">
        <v>0</v>
      </c>
      <c r="N179" s="236">
        <v>0</v>
      </c>
      <c r="O179" s="236">
        <v>0</v>
      </c>
      <c r="P179" s="236">
        <v>0</v>
      </c>
      <c r="Q179" s="236">
        <v>0</v>
      </c>
      <c r="R179" s="236">
        <v>0</v>
      </c>
    </row>
    <row r="180" spans="1:18" ht="12.75">
      <c r="A180" s="228" t="s">
        <v>438</v>
      </c>
      <c r="B180" s="228"/>
      <c r="C180" s="228"/>
      <c r="D180" s="229" t="s">
        <v>439</v>
      </c>
      <c r="E180" s="230">
        <v>22538185</v>
      </c>
      <c r="F180" s="230">
        <v>22538185</v>
      </c>
      <c r="G180" s="230">
        <v>16740703</v>
      </c>
      <c r="H180" s="230">
        <v>4879492</v>
      </c>
      <c r="I180" s="230">
        <v>544683</v>
      </c>
      <c r="J180" s="230">
        <v>373307</v>
      </c>
      <c r="K180" s="230">
        <v>0</v>
      </c>
      <c r="L180" s="230">
        <v>0</v>
      </c>
      <c r="M180" s="230">
        <v>0</v>
      </c>
      <c r="N180" s="230">
        <v>0</v>
      </c>
      <c r="O180" s="230">
        <v>0</v>
      </c>
      <c r="P180" s="230">
        <v>0</v>
      </c>
      <c r="Q180" s="230">
        <v>0</v>
      </c>
      <c r="R180" s="230">
        <v>0</v>
      </c>
    </row>
    <row r="181" spans="1:18" ht="12.75">
      <c r="A181" s="231"/>
      <c r="B181" s="231" t="s">
        <v>440</v>
      </c>
      <c r="C181" s="231"/>
      <c r="D181" s="232" t="s">
        <v>441</v>
      </c>
      <c r="E181" s="233">
        <v>10082146</v>
      </c>
      <c r="F181" s="233">
        <v>10082146</v>
      </c>
      <c r="G181" s="233">
        <v>8208672</v>
      </c>
      <c r="H181" s="233">
        <v>1597448</v>
      </c>
      <c r="I181" s="233">
        <v>0</v>
      </c>
      <c r="J181" s="233">
        <v>276026</v>
      </c>
      <c r="K181" s="233">
        <v>0</v>
      </c>
      <c r="L181" s="233">
        <v>0</v>
      </c>
      <c r="M181" s="233">
        <v>0</v>
      </c>
      <c r="N181" s="233">
        <v>0</v>
      </c>
      <c r="O181" s="233">
        <v>0</v>
      </c>
      <c r="P181" s="233">
        <v>0</v>
      </c>
      <c r="Q181" s="233">
        <v>0</v>
      </c>
      <c r="R181" s="233">
        <v>0</v>
      </c>
    </row>
    <row r="182" spans="1:18" ht="33.75">
      <c r="A182" s="234"/>
      <c r="B182" s="234"/>
      <c r="C182" s="234" t="s">
        <v>556</v>
      </c>
      <c r="D182" s="235" t="s">
        <v>557</v>
      </c>
      <c r="E182" s="236">
        <v>267654</v>
      </c>
      <c r="F182" s="236">
        <v>267654</v>
      </c>
      <c r="G182" s="236">
        <v>0</v>
      </c>
      <c r="H182" s="236">
        <v>0</v>
      </c>
      <c r="I182" s="236">
        <v>0</v>
      </c>
      <c r="J182" s="236">
        <v>267654</v>
      </c>
      <c r="K182" s="236">
        <v>0</v>
      </c>
      <c r="L182" s="236">
        <v>0</v>
      </c>
      <c r="M182" s="236">
        <v>0</v>
      </c>
      <c r="N182" s="236">
        <v>0</v>
      </c>
      <c r="O182" s="236">
        <v>0</v>
      </c>
      <c r="P182" s="236">
        <v>0</v>
      </c>
      <c r="Q182" s="236">
        <v>0</v>
      </c>
      <c r="R182" s="236">
        <v>0</v>
      </c>
    </row>
    <row r="183" spans="1:18" ht="12.75">
      <c r="A183" s="234"/>
      <c r="B183" s="234"/>
      <c r="C183" s="234" t="s">
        <v>603</v>
      </c>
      <c r="D183" s="235" t="s">
        <v>604</v>
      </c>
      <c r="E183" s="236">
        <v>8372</v>
      </c>
      <c r="F183" s="236">
        <v>8372</v>
      </c>
      <c r="G183" s="236">
        <v>0</v>
      </c>
      <c r="H183" s="236">
        <v>0</v>
      </c>
      <c r="I183" s="236">
        <v>0</v>
      </c>
      <c r="J183" s="236">
        <v>8372</v>
      </c>
      <c r="K183" s="236">
        <v>0</v>
      </c>
      <c r="L183" s="236">
        <v>0</v>
      </c>
      <c r="M183" s="236">
        <v>0</v>
      </c>
      <c r="N183" s="236">
        <v>0</v>
      </c>
      <c r="O183" s="236">
        <v>0</v>
      </c>
      <c r="P183" s="236">
        <v>0</v>
      </c>
      <c r="Q183" s="236">
        <v>0</v>
      </c>
      <c r="R183" s="236">
        <v>0</v>
      </c>
    </row>
    <row r="184" spans="1:18" ht="22.5">
      <c r="A184" s="234"/>
      <c r="B184" s="234"/>
      <c r="C184" s="234" t="s">
        <v>534</v>
      </c>
      <c r="D184" s="235" t="s">
        <v>535</v>
      </c>
      <c r="E184" s="236">
        <v>6000000</v>
      </c>
      <c r="F184" s="236">
        <v>6000000</v>
      </c>
      <c r="G184" s="236">
        <v>6000000</v>
      </c>
      <c r="H184" s="236">
        <v>0</v>
      </c>
      <c r="I184" s="236">
        <v>0</v>
      </c>
      <c r="J184" s="236">
        <v>0</v>
      </c>
      <c r="K184" s="236">
        <v>0</v>
      </c>
      <c r="L184" s="236">
        <v>0</v>
      </c>
      <c r="M184" s="236">
        <v>0</v>
      </c>
      <c r="N184" s="236">
        <v>0</v>
      </c>
      <c r="O184" s="236">
        <v>0</v>
      </c>
      <c r="P184" s="236">
        <v>0</v>
      </c>
      <c r="Q184" s="236">
        <v>0</v>
      </c>
      <c r="R184" s="236">
        <v>0</v>
      </c>
    </row>
    <row r="185" spans="1:18" ht="22.5">
      <c r="A185" s="234"/>
      <c r="B185" s="234"/>
      <c r="C185" s="234" t="s">
        <v>536</v>
      </c>
      <c r="D185" s="235" t="s">
        <v>537</v>
      </c>
      <c r="E185" s="236">
        <v>559746</v>
      </c>
      <c r="F185" s="236">
        <v>559746</v>
      </c>
      <c r="G185" s="236">
        <v>559746</v>
      </c>
      <c r="H185" s="236">
        <v>0</v>
      </c>
      <c r="I185" s="236">
        <v>0</v>
      </c>
      <c r="J185" s="236">
        <v>0</v>
      </c>
      <c r="K185" s="236">
        <v>0</v>
      </c>
      <c r="L185" s="236">
        <v>0</v>
      </c>
      <c r="M185" s="236">
        <v>0</v>
      </c>
      <c r="N185" s="236">
        <v>0</v>
      </c>
      <c r="O185" s="236">
        <v>0</v>
      </c>
      <c r="P185" s="236">
        <v>0</v>
      </c>
      <c r="Q185" s="236">
        <v>0</v>
      </c>
      <c r="R185" s="236">
        <v>0</v>
      </c>
    </row>
    <row r="186" spans="1:18" ht="22.5">
      <c r="A186" s="234"/>
      <c r="B186" s="234"/>
      <c r="C186" s="234" t="s">
        <v>538</v>
      </c>
      <c r="D186" s="235" t="s">
        <v>539</v>
      </c>
      <c r="E186" s="236">
        <v>1118539</v>
      </c>
      <c r="F186" s="236">
        <v>1118539</v>
      </c>
      <c r="G186" s="236">
        <v>1118539</v>
      </c>
      <c r="H186" s="236">
        <v>0</v>
      </c>
      <c r="I186" s="236">
        <v>0</v>
      </c>
      <c r="J186" s="236">
        <v>0</v>
      </c>
      <c r="K186" s="236">
        <v>0</v>
      </c>
      <c r="L186" s="236">
        <v>0</v>
      </c>
      <c r="M186" s="236">
        <v>0</v>
      </c>
      <c r="N186" s="236">
        <v>0</v>
      </c>
      <c r="O186" s="236">
        <v>0</v>
      </c>
      <c r="P186" s="236">
        <v>0</v>
      </c>
      <c r="Q186" s="236">
        <v>0</v>
      </c>
      <c r="R186" s="236">
        <v>0</v>
      </c>
    </row>
    <row r="187" spans="1:18" ht="12.75">
      <c r="A187" s="234"/>
      <c r="B187" s="234"/>
      <c r="C187" s="234" t="s">
        <v>540</v>
      </c>
      <c r="D187" s="235" t="s">
        <v>541</v>
      </c>
      <c r="E187" s="236">
        <v>180387</v>
      </c>
      <c r="F187" s="236">
        <v>180387</v>
      </c>
      <c r="G187" s="236">
        <v>180387</v>
      </c>
      <c r="H187" s="236">
        <v>0</v>
      </c>
      <c r="I187" s="236">
        <v>0</v>
      </c>
      <c r="J187" s="236">
        <v>0</v>
      </c>
      <c r="K187" s="236">
        <v>0</v>
      </c>
      <c r="L187" s="236">
        <v>0</v>
      </c>
      <c r="M187" s="236">
        <v>0</v>
      </c>
      <c r="N187" s="236">
        <v>0</v>
      </c>
      <c r="O187" s="236">
        <v>0</v>
      </c>
      <c r="P187" s="236">
        <v>0</v>
      </c>
      <c r="Q187" s="236">
        <v>0</v>
      </c>
      <c r="R187" s="236">
        <v>0</v>
      </c>
    </row>
    <row r="188" spans="1:18" ht="22.5">
      <c r="A188" s="234"/>
      <c r="B188" s="234"/>
      <c r="C188" s="234" t="s">
        <v>510</v>
      </c>
      <c r="D188" s="235" t="s">
        <v>511</v>
      </c>
      <c r="E188" s="236">
        <v>350000</v>
      </c>
      <c r="F188" s="236">
        <v>350000</v>
      </c>
      <c r="G188" s="236">
        <v>350000</v>
      </c>
      <c r="H188" s="236">
        <v>0</v>
      </c>
      <c r="I188" s="236">
        <v>0</v>
      </c>
      <c r="J188" s="236">
        <v>0</v>
      </c>
      <c r="K188" s="236">
        <v>0</v>
      </c>
      <c r="L188" s="236">
        <v>0</v>
      </c>
      <c r="M188" s="236">
        <v>0</v>
      </c>
      <c r="N188" s="236">
        <v>0</v>
      </c>
      <c r="O188" s="236">
        <v>0</v>
      </c>
      <c r="P188" s="236">
        <v>0</v>
      </c>
      <c r="Q188" s="236">
        <v>0</v>
      </c>
      <c r="R188" s="236">
        <v>0</v>
      </c>
    </row>
    <row r="189" spans="1:18" ht="22.5">
      <c r="A189" s="234"/>
      <c r="B189" s="234"/>
      <c r="C189" s="234" t="s">
        <v>495</v>
      </c>
      <c r="D189" s="235" t="s">
        <v>496</v>
      </c>
      <c r="E189" s="236">
        <v>330520</v>
      </c>
      <c r="F189" s="236">
        <v>330520</v>
      </c>
      <c r="G189" s="236">
        <v>0</v>
      </c>
      <c r="H189" s="236">
        <v>330520</v>
      </c>
      <c r="I189" s="236">
        <v>0</v>
      </c>
      <c r="J189" s="236">
        <v>0</v>
      </c>
      <c r="K189" s="236">
        <v>0</v>
      </c>
      <c r="L189" s="236">
        <v>0</v>
      </c>
      <c r="M189" s="236">
        <v>0</v>
      </c>
      <c r="N189" s="236">
        <v>0</v>
      </c>
      <c r="O189" s="236">
        <v>0</v>
      </c>
      <c r="P189" s="236">
        <v>0</v>
      </c>
      <c r="Q189" s="236">
        <v>0</v>
      </c>
      <c r="R189" s="236">
        <v>0</v>
      </c>
    </row>
    <row r="190" spans="1:18" ht="22.5">
      <c r="A190" s="234"/>
      <c r="B190" s="234"/>
      <c r="C190" s="234" t="s">
        <v>562</v>
      </c>
      <c r="D190" s="235" t="s">
        <v>563</v>
      </c>
      <c r="E190" s="236">
        <v>50000</v>
      </c>
      <c r="F190" s="236">
        <v>50000</v>
      </c>
      <c r="G190" s="236">
        <v>0</v>
      </c>
      <c r="H190" s="236">
        <v>50000</v>
      </c>
      <c r="I190" s="236">
        <v>0</v>
      </c>
      <c r="J190" s="236">
        <v>0</v>
      </c>
      <c r="K190" s="236">
        <v>0</v>
      </c>
      <c r="L190" s="236">
        <v>0</v>
      </c>
      <c r="M190" s="236">
        <v>0</v>
      </c>
      <c r="N190" s="236">
        <v>0</v>
      </c>
      <c r="O190" s="236">
        <v>0</v>
      </c>
      <c r="P190" s="236">
        <v>0</v>
      </c>
      <c r="Q190" s="236">
        <v>0</v>
      </c>
      <c r="R190" s="236">
        <v>0</v>
      </c>
    </row>
    <row r="191" spans="1:18" ht="12.75">
      <c r="A191" s="234"/>
      <c r="B191" s="234"/>
      <c r="C191" s="234" t="s">
        <v>517</v>
      </c>
      <c r="D191" s="235" t="s">
        <v>518</v>
      </c>
      <c r="E191" s="236">
        <v>464000</v>
      </c>
      <c r="F191" s="236">
        <v>464000</v>
      </c>
      <c r="G191" s="236">
        <v>0</v>
      </c>
      <c r="H191" s="236">
        <v>464000</v>
      </c>
      <c r="I191" s="236">
        <v>0</v>
      </c>
      <c r="J191" s="236">
        <v>0</v>
      </c>
      <c r="K191" s="236">
        <v>0</v>
      </c>
      <c r="L191" s="236">
        <v>0</v>
      </c>
      <c r="M191" s="236">
        <v>0</v>
      </c>
      <c r="N191" s="236">
        <v>0</v>
      </c>
      <c r="O191" s="236">
        <v>0</v>
      </c>
      <c r="P191" s="236">
        <v>0</v>
      </c>
      <c r="Q191" s="236">
        <v>0</v>
      </c>
      <c r="R191" s="236">
        <v>0</v>
      </c>
    </row>
    <row r="192" spans="1:18" ht="12.75">
      <c r="A192" s="234"/>
      <c r="B192" s="234"/>
      <c r="C192" s="234" t="s">
        <v>512</v>
      </c>
      <c r="D192" s="235" t="s">
        <v>513</v>
      </c>
      <c r="E192" s="236">
        <v>70000</v>
      </c>
      <c r="F192" s="236">
        <v>70000</v>
      </c>
      <c r="G192" s="236">
        <v>0</v>
      </c>
      <c r="H192" s="236">
        <v>70000</v>
      </c>
      <c r="I192" s="236">
        <v>0</v>
      </c>
      <c r="J192" s="236">
        <v>0</v>
      </c>
      <c r="K192" s="236">
        <v>0</v>
      </c>
      <c r="L192" s="236">
        <v>0</v>
      </c>
      <c r="M192" s="236">
        <v>0</v>
      </c>
      <c r="N192" s="236">
        <v>0</v>
      </c>
      <c r="O192" s="236">
        <v>0</v>
      </c>
      <c r="P192" s="236">
        <v>0</v>
      </c>
      <c r="Q192" s="236">
        <v>0</v>
      </c>
      <c r="R192" s="236">
        <v>0</v>
      </c>
    </row>
    <row r="193" spans="1:18" ht="12.75">
      <c r="A193" s="234"/>
      <c r="B193" s="234"/>
      <c r="C193" s="234" t="s">
        <v>564</v>
      </c>
      <c r="D193" s="235" t="s">
        <v>565</v>
      </c>
      <c r="E193" s="236">
        <v>15000</v>
      </c>
      <c r="F193" s="236">
        <v>15000</v>
      </c>
      <c r="G193" s="236">
        <v>0</v>
      </c>
      <c r="H193" s="236">
        <v>15000</v>
      </c>
      <c r="I193" s="236">
        <v>0</v>
      </c>
      <c r="J193" s="236">
        <v>0</v>
      </c>
      <c r="K193" s="236">
        <v>0</v>
      </c>
      <c r="L193" s="236">
        <v>0</v>
      </c>
      <c r="M193" s="236">
        <v>0</v>
      </c>
      <c r="N193" s="236">
        <v>0</v>
      </c>
      <c r="O193" s="236">
        <v>0</v>
      </c>
      <c r="P193" s="236">
        <v>0</v>
      </c>
      <c r="Q193" s="236">
        <v>0</v>
      </c>
      <c r="R193" s="236">
        <v>0</v>
      </c>
    </row>
    <row r="194" spans="1:18" ht="12.75">
      <c r="A194" s="234"/>
      <c r="B194" s="234"/>
      <c r="C194" s="234" t="s">
        <v>497</v>
      </c>
      <c r="D194" s="235" t="s">
        <v>498</v>
      </c>
      <c r="E194" s="236">
        <v>225709</v>
      </c>
      <c r="F194" s="236">
        <v>225709</v>
      </c>
      <c r="G194" s="236">
        <v>0</v>
      </c>
      <c r="H194" s="236">
        <v>225709</v>
      </c>
      <c r="I194" s="236">
        <v>0</v>
      </c>
      <c r="J194" s="236">
        <v>0</v>
      </c>
      <c r="K194" s="236">
        <v>0</v>
      </c>
      <c r="L194" s="236">
        <v>0</v>
      </c>
      <c r="M194" s="236">
        <v>0</v>
      </c>
      <c r="N194" s="236">
        <v>0</v>
      </c>
      <c r="O194" s="236">
        <v>0</v>
      </c>
      <c r="P194" s="236">
        <v>0</v>
      </c>
      <c r="Q194" s="236">
        <v>0</v>
      </c>
      <c r="R194" s="236">
        <v>0</v>
      </c>
    </row>
    <row r="195" spans="1:18" ht="22.5">
      <c r="A195" s="234"/>
      <c r="B195" s="234"/>
      <c r="C195" s="234" t="s">
        <v>566</v>
      </c>
      <c r="D195" s="235" t="s">
        <v>567</v>
      </c>
      <c r="E195" s="236">
        <v>19700</v>
      </c>
      <c r="F195" s="236">
        <v>19700</v>
      </c>
      <c r="G195" s="236">
        <v>0</v>
      </c>
      <c r="H195" s="236">
        <v>19700</v>
      </c>
      <c r="I195" s="236">
        <v>0</v>
      </c>
      <c r="J195" s="236">
        <v>0</v>
      </c>
      <c r="K195" s="236">
        <v>0</v>
      </c>
      <c r="L195" s="236">
        <v>0</v>
      </c>
      <c r="M195" s="236">
        <v>0</v>
      </c>
      <c r="N195" s="236">
        <v>0</v>
      </c>
      <c r="O195" s="236">
        <v>0</v>
      </c>
      <c r="P195" s="236">
        <v>0</v>
      </c>
      <c r="Q195" s="236">
        <v>0</v>
      </c>
      <c r="R195" s="236">
        <v>0</v>
      </c>
    </row>
    <row r="196" spans="1:18" ht="56.25">
      <c r="A196" s="234"/>
      <c r="B196" s="234"/>
      <c r="C196" s="234" t="s">
        <v>568</v>
      </c>
      <c r="D196" s="235" t="s">
        <v>569</v>
      </c>
      <c r="E196" s="236">
        <v>1200</v>
      </c>
      <c r="F196" s="236">
        <v>1200</v>
      </c>
      <c r="G196" s="236">
        <v>0</v>
      </c>
      <c r="H196" s="236">
        <v>1200</v>
      </c>
      <c r="I196" s="236">
        <v>0</v>
      </c>
      <c r="J196" s="236">
        <v>0</v>
      </c>
      <c r="K196" s="236">
        <v>0</v>
      </c>
      <c r="L196" s="236">
        <v>0</v>
      </c>
      <c r="M196" s="236">
        <v>0</v>
      </c>
      <c r="N196" s="236">
        <v>0</v>
      </c>
      <c r="O196" s="236">
        <v>0</v>
      </c>
      <c r="P196" s="236">
        <v>0</v>
      </c>
      <c r="Q196" s="236">
        <v>0</v>
      </c>
      <c r="R196" s="236">
        <v>0</v>
      </c>
    </row>
    <row r="197" spans="1:18" ht="56.25">
      <c r="A197" s="234"/>
      <c r="B197" s="234"/>
      <c r="C197" s="234" t="s">
        <v>542</v>
      </c>
      <c r="D197" s="235" t="s">
        <v>543</v>
      </c>
      <c r="E197" s="236">
        <v>35000</v>
      </c>
      <c r="F197" s="236">
        <v>35000</v>
      </c>
      <c r="G197" s="236">
        <v>0</v>
      </c>
      <c r="H197" s="236">
        <v>35000</v>
      </c>
      <c r="I197" s="236">
        <v>0</v>
      </c>
      <c r="J197" s="236">
        <v>0</v>
      </c>
      <c r="K197" s="236">
        <v>0</v>
      </c>
      <c r="L197" s="236">
        <v>0</v>
      </c>
      <c r="M197" s="236">
        <v>0</v>
      </c>
      <c r="N197" s="236">
        <v>0</v>
      </c>
      <c r="O197" s="236">
        <v>0</v>
      </c>
      <c r="P197" s="236">
        <v>0</v>
      </c>
      <c r="Q197" s="236">
        <v>0</v>
      </c>
      <c r="R197" s="236">
        <v>0</v>
      </c>
    </row>
    <row r="198" spans="1:18" ht="12.75">
      <c r="A198" s="234"/>
      <c r="B198" s="234"/>
      <c r="C198" s="234" t="s">
        <v>544</v>
      </c>
      <c r="D198" s="235" t="s">
        <v>545</v>
      </c>
      <c r="E198" s="236">
        <v>4000</v>
      </c>
      <c r="F198" s="236">
        <v>4000</v>
      </c>
      <c r="G198" s="236">
        <v>0</v>
      </c>
      <c r="H198" s="236">
        <v>4000</v>
      </c>
      <c r="I198" s="236">
        <v>0</v>
      </c>
      <c r="J198" s="236">
        <v>0</v>
      </c>
      <c r="K198" s="236">
        <v>0</v>
      </c>
      <c r="L198" s="236">
        <v>0</v>
      </c>
      <c r="M198" s="236">
        <v>0</v>
      </c>
      <c r="N198" s="236">
        <v>0</v>
      </c>
      <c r="O198" s="236">
        <v>0</v>
      </c>
      <c r="P198" s="236">
        <v>0</v>
      </c>
      <c r="Q198" s="236">
        <v>0</v>
      </c>
      <c r="R198" s="236">
        <v>0</v>
      </c>
    </row>
    <row r="199" spans="1:18" ht="12.75">
      <c r="A199" s="234"/>
      <c r="B199" s="234"/>
      <c r="C199" s="234" t="s">
        <v>483</v>
      </c>
      <c r="D199" s="235" t="s">
        <v>484</v>
      </c>
      <c r="E199" s="236">
        <v>10500</v>
      </c>
      <c r="F199" s="236">
        <v>10500</v>
      </c>
      <c r="G199" s="236">
        <v>0</v>
      </c>
      <c r="H199" s="236">
        <v>10500</v>
      </c>
      <c r="I199" s="236">
        <v>0</v>
      </c>
      <c r="J199" s="236">
        <v>0</v>
      </c>
      <c r="K199" s="236">
        <v>0</v>
      </c>
      <c r="L199" s="236">
        <v>0</v>
      </c>
      <c r="M199" s="236">
        <v>0</v>
      </c>
      <c r="N199" s="236">
        <v>0</v>
      </c>
      <c r="O199" s="236">
        <v>0</v>
      </c>
      <c r="P199" s="236">
        <v>0</v>
      </c>
      <c r="Q199" s="236">
        <v>0</v>
      </c>
      <c r="R199" s="236">
        <v>0</v>
      </c>
    </row>
    <row r="200" spans="1:18" ht="33.75">
      <c r="A200" s="234"/>
      <c r="B200" s="234"/>
      <c r="C200" s="234" t="s">
        <v>546</v>
      </c>
      <c r="D200" s="235" t="s">
        <v>547</v>
      </c>
      <c r="E200" s="236">
        <v>371819</v>
      </c>
      <c r="F200" s="236">
        <v>371819</v>
      </c>
      <c r="G200" s="236">
        <v>0</v>
      </c>
      <c r="H200" s="236">
        <v>371819</v>
      </c>
      <c r="I200" s="236">
        <v>0</v>
      </c>
      <c r="J200" s="236">
        <v>0</v>
      </c>
      <c r="K200" s="236">
        <v>0</v>
      </c>
      <c r="L200" s="236">
        <v>0</v>
      </c>
      <c r="M200" s="236">
        <v>0</v>
      </c>
      <c r="N200" s="236">
        <v>0</v>
      </c>
      <c r="O200" s="236">
        <v>0</v>
      </c>
      <c r="P200" s="236">
        <v>0</v>
      </c>
      <c r="Q200" s="236">
        <v>0</v>
      </c>
      <c r="R200" s="236">
        <v>0</v>
      </c>
    </row>
    <row r="201" spans="1:18" ht="22.5">
      <c r="A201" s="231"/>
      <c r="B201" s="231" t="s">
        <v>605</v>
      </c>
      <c r="C201" s="231"/>
      <c r="D201" s="232" t="s">
        <v>606</v>
      </c>
      <c r="E201" s="233">
        <v>414185</v>
      </c>
      <c r="F201" s="233">
        <v>414185</v>
      </c>
      <c r="G201" s="233">
        <v>368069</v>
      </c>
      <c r="H201" s="233">
        <v>18843</v>
      </c>
      <c r="I201" s="233">
        <v>0</v>
      </c>
      <c r="J201" s="233">
        <v>27273</v>
      </c>
      <c r="K201" s="233">
        <v>0</v>
      </c>
      <c r="L201" s="233">
        <v>0</v>
      </c>
      <c r="M201" s="233">
        <v>0</v>
      </c>
      <c r="N201" s="233">
        <v>0</v>
      </c>
      <c r="O201" s="233">
        <v>0</v>
      </c>
      <c r="P201" s="233">
        <v>0</v>
      </c>
      <c r="Q201" s="233">
        <v>0</v>
      </c>
      <c r="R201" s="233">
        <v>0</v>
      </c>
    </row>
    <row r="202" spans="1:18" ht="33.75">
      <c r="A202" s="234"/>
      <c r="B202" s="234"/>
      <c r="C202" s="234" t="s">
        <v>556</v>
      </c>
      <c r="D202" s="235" t="s">
        <v>557</v>
      </c>
      <c r="E202" s="236">
        <v>27273</v>
      </c>
      <c r="F202" s="236">
        <v>27273</v>
      </c>
      <c r="G202" s="236">
        <v>0</v>
      </c>
      <c r="H202" s="236">
        <v>0</v>
      </c>
      <c r="I202" s="236">
        <v>0</v>
      </c>
      <c r="J202" s="236">
        <v>27273</v>
      </c>
      <c r="K202" s="236">
        <v>0</v>
      </c>
      <c r="L202" s="236">
        <v>0</v>
      </c>
      <c r="M202" s="236">
        <v>0</v>
      </c>
      <c r="N202" s="236">
        <v>0</v>
      </c>
      <c r="O202" s="236">
        <v>0</v>
      </c>
      <c r="P202" s="236">
        <v>0</v>
      </c>
      <c r="Q202" s="236">
        <v>0</v>
      </c>
      <c r="R202" s="236">
        <v>0</v>
      </c>
    </row>
    <row r="203" spans="1:18" ht="22.5">
      <c r="A203" s="234"/>
      <c r="B203" s="234"/>
      <c r="C203" s="234" t="s">
        <v>534</v>
      </c>
      <c r="D203" s="235" t="s">
        <v>535</v>
      </c>
      <c r="E203" s="236">
        <v>284419</v>
      </c>
      <c r="F203" s="236">
        <v>284419</v>
      </c>
      <c r="G203" s="236">
        <v>284419</v>
      </c>
      <c r="H203" s="236">
        <v>0</v>
      </c>
      <c r="I203" s="236">
        <v>0</v>
      </c>
      <c r="J203" s="236">
        <v>0</v>
      </c>
      <c r="K203" s="236">
        <v>0</v>
      </c>
      <c r="L203" s="236">
        <v>0</v>
      </c>
      <c r="M203" s="236">
        <v>0</v>
      </c>
      <c r="N203" s="236">
        <v>0</v>
      </c>
      <c r="O203" s="236">
        <v>0</v>
      </c>
      <c r="P203" s="236">
        <v>0</v>
      </c>
      <c r="Q203" s="236">
        <v>0</v>
      </c>
      <c r="R203" s="236">
        <v>0</v>
      </c>
    </row>
    <row r="204" spans="1:18" ht="22.5">
      <c r="A204" s="234"/>
      <c r="B204" s="234"/>
      <c r="C204" s="234" t="s">
        <v>536</v>
      </c>
      <c r="D204" s="235" t="s">
        <v>537</v>
      </c>
      <c r="E204" s="236">
        <v>24175</v>
      </c>
      <c r="F204" s="236">
        <v>24175</v>
      </c>
      <c r="G204" s="236">
        <v>24175</v>
      </c>
      <c r="H204" s="236">
        <v>0</v>
      </c>
      <c r="I204" s="236">
        <v>0</v>
      </c>
      <c r="J204" s="236">
        <v>0</v>
      </c>
      <c r="K204" s="236">
        <v>0</v>
      </c>
      <c r="L204" s="236">
        <v>0</v>
      </c>
      <c r="M204" s="236">
        <v>0</v>
      </c>
      <c r="N204" s="236">
        <v>0</v>
      </c>
      <c r="O204" s="236">
        <v>0</v>
      </c>
      <c r="P204" s="236">
        <v>0</v>
      </c>
      <c r="Q204" s="236">
        <v>0</v>
      </c>
      <c r="R204" s="236">
        <v>0</v>
      </c>
    </row>
    <row r="205" spans="1:18" ht="22.5">
      <c r="A205" s="234"/>
      <c r="B205" s="234"/>
      <c r="C205" s="234" t="s">
        <v>538</v>
      </c>
      <c r="D205" s="235" t="s">
        <v>539</v>
      </c>
      <c r="E205" s="236">
        <v>51285</v>
      </c>
      <c r="F205" s="236">
        <v>51285</v>
      </c>
      <c r="G205" s="236">
        <v>51285</v>
      </c>
      <c r="H205" s="236">
        <v>0</v>
      </c>
      <c r="I205" s="236">
        <v>0</v>
      </c>
      <c r="J205" s="236">
        <v>0</v>
      </c>
      <c r="K205" s="236">
        <v>0</v>
      </c>
      <c r="L205" s="236">
        <v>0</v>
      </c>
      <c r="M205" s="236">
        <v>0</v>
      </c>
      <c r="N205" s="236">
        <v>0</v>
      </c>
      <c r="O205" s="236">
        <v>0</v>
      </c>
      <c r="P205" s="236">
        <v>0</v>
      </c>
      <c r="Q205" s="236">
        <v>0</v>
      </c>
      <c r="R205" s="236">
        <v>0</v>
      </c>
    </row>
    <row r="206" spans="1:18" ht="12.75">
      <c r="A206" s="234"/>
      <c r="B206" s="234"/>
      <c r="C206" s="234" t="s">
        <v>540</v>
      </c>
      <c r="D206" s="235" t="s">
        <v>541</v>
      </c>
      <c r="E206" s="236">
        <v>8190</v>
      </c>
      <c r="F206" s="236">
        <v>8190</v>
      </c>
      <c r="G206" s="236">
        <v>8190</v>
      </c>
      <c r="H206" s="236">
        <v>0</v>
      </c>
      <c r="I206" s="236">
        <v>0</v>
      </c>
      <c r="J206" s="236">
        <v>0</v>
      </c>
      <c r="K206" s="236">
        <v>0</v>
      </c>
      <c r="L206" s="236">
        <v>0</v>
      </c>
      <c r="M206" s="236">
        <v>0</v>
      </c>
      <c r="N206" s="236">
        <v>0</v>
      </c>
      <c r="O206" s="236">
        <v>0</v>
      </c>
      <c r="P206" s="236">
        <v>0</v>
      </c>
      <c r="Q206" s="236">
        <v>0</v>
      </c>
      <c r="R206" s="236">
        <v>0</v>
      </c>
    </row>
    <row r="207" spans="1:18" ht="33.75">
      <c r="A207" s="234"/>
      <c r="B207" s="234"/>
      <c r="C207" s="234" t="s">
        <v>521</v>
      </c>
      <c r="D207" s="235" t="s">
        <v>522</v>
      </c>
      <c r="E207" s="236">
        <v>18843</v>
      </c>
      <c r="F207" s="236">
        <v>18843</v>
      </c>
      <c r="G207" s="236">
        <v>0</v>
      </c>
      <c r="H207" s="236">
        <v>18843</v>
      </c>
      <c r="I207" s="236">
        <v>0</v>
      </c>
      <c r="J207" s="236">
        <v>0</v>
      </c>
      <c r="K207" s="236">
        <v>0</v>
      </c>
      <c r="L207" s="236">
        <v>0</v>
      </c>
      <c r="M207" s="236">
        <v>0</v>
      </c>
      <c r="N207" s="236">
        <v>0</v>
      </c>
      <c r="O207" s="236">
        <v>0</v>
      </c>
      <c r="P207" s="236">
        <v>0</v>
      </c>
      <c r="Q207" s="236">
        <v>0</v>
      </c>
      <c r="R207" s="236">
        <v>0</v>
      </c>
    </row>
    <row r="208" spans="1:18" ht="12.75">
      <c r="A208" s="231"/>
      <c r="B208" s="231" t="s">
        <v>444</v>
      </c>
      <c r="C208" s="231"/>
      <c r="D208" s="232" t="s">
        <v>445</v>
      </c>
      <c r="E208" s="233">
        <v>2977248</v>
      </c>
      <c r="F208" s="233">
        <v>2977248</v>
      </c>
      <c r="G208" s="233">
        <v>2006081</v>
      </c>
      <c r="H208" s="233">
        <v>793573</v>
      </c>
      <c r="I208" s="233">
        <v>154083</v>
      </c>
      <c r="J208" s="233">
        <v>23511</v>
      </c>
      <c r="K208" s="233">
        <v>0</v>
      </c>
      <c r="L208" s="233">
        <v>0</v>
      </c>
      <c r="M208" s="233">
        <v>0</v>
      </c>
      <c r="N208" s="233">
        <v>0</v>
      </c>
      <c r="O208" s="233">
        <v>0</v>
      </c>
      <c r="P208" s="233">
        <v>0</v>
      </c>
      <c r="Q208" s="233">
        <v>0</v>
      </c>
      <c r="R208" s="233">
        <v>0</v>
      </c>
    </row>
    <row r="209" spans="1:18" ht="33.75">
      <c r="A209" s="234"/>
      <c r="B209" s="234"/>
      <c r="C209" s="234" t="s">
        <v>607</v>
      </c>
      <c r="D209" s="235" t="s">
        <v>608</v>
      </c>
      <c r="E209" s="236">
        <v>154083</v>
      </c>
      <c r="F209" s="236">
        <v>154083</v>
      </c>
      <c r="G209" s="236">
        <v>0</v>
      </c>
      <c r="H209" s="236">
        <v>0</v>
      </c>
      <c r="I209" s="236">
        <v>154083</v>
      </c>
      <c r="J209" s="236">
        <v>0</v>
      </c>
      <c r="K209" s="236">
        <v>0</v>
      </c>
      <c r="L209" s="236">
        <v>0</v>
      </c>
      <c r="M209" s="236">
        <v>0</v>
      </c>
      <c r="N209" s="236">
        <v>0</v>
      </c>
      <c r="O209" s="236">
        <v>0</v>
      </c>
      <c r="P209" s="236">
        <v>0</v>
      </c>
      <c r="Q209" s="236">
        <v>0</v>
      </c>
      <c r="R209" s="236">
        <v>0</v>
      </c>
    </row>
    <row r="210" spans="1:18" ht="33.75">
      <c r="A210" s="234"/>
      <c r="B210" s="234"/>
      <c r="C210" s="234" t="s">
        <v>556</v>
      </c>
      <c r="D210" s="235" t="s">
        <v>557</v>
      </c>
      <c r="E210" s="236">
        <v>23511</v>
      </c>
      <c r="F210" s="236">
        <v>23511</v>
      </c>
      <c r="G210" s="236">
        <v>0</v>
      </c>
      <c r="H210" s="236">
        <v>0</v>
      </c>
      <c r="I210" s="236">
        <v>0</v>
      </c>
      <c r="J210" s="236">
        <v>23511</v>
      </c>
      <c r="K210" s="236">
        <v>0</v>
      </c>
      <c r="L210" s="236">
        <v>0</v>
      </c>
      <c r="M210" s="236">
        <v>0</v>
      </c>
      <c r="N210" s="236">
        <v>0</v>
      </c>
      <c r="O210" s="236">
        <v>0</v>
      </c>
      <c r="P210" s="236">
        <v>0</v>
      </c>
      <c r="Q210" s="236">
        <v>0</v>
      </c>
      <c r="R210" s="236">
        <v>0</v>
      </c>
    </row>
    <row r="211" spans="1:18" ht="22.5">
      <c r="A211" s="234"/>
      <c r="B211" s="234"/>
      <c r="C211" s="234" t="s">
        <v>534</v>
      </c>
      <c r="D211" s="235" t="s">
        <v>535</v>
      </c>
      <c r="E211" s="236">
        <v>1550000</v>
      </c>
      <c r="F211" s="236">
        <v>1550000</v>
      </c>
      <c r="G211" s="236">
        <v>1550000</v>
      </c>
      <c r="H211" s="236">
        <v>0</v>
      </c>
      <c r="I211" s="236">
        <v>0</v>
      </c>
      <c r="J211" s="236">
        <v>0</v>
      </c>
      <c r="K211" s="236">
        <v>0</v>
      </c>
      <c r="L211" s="236">
        <v>0</v>
      </c>
      <c r="M211" s="236">
        <v>0</v>
      </c>
      <c r="N211" s="236">
        <v>0</v>
      </c>
      <c r="O211" s="236">
        <v>0</v>
      </c>
      <c r="P211" s="236">
        <v>0</v>
      </c>
      <c r="Q211" s="236">
        <v>0</v>
      </c>
      <c r="R211" s="236">
        <v>0</v>
      </c>
    </row>
    <row r="212" spans="1:18" ht="22.5">
      <c r="A212" s="234"/>
      <c r="B212" s="234"/>
      <c r="C212" s="234" t="s">
        <v>536</v>
      </c>
      <c r="D212" s="235" t="s">
        <v>537</v>
      </c>
      <c r="E212" s="236">
        <v>138369</v>
      </c>
      <c r="F212" s="236">
        <v>138369</v>
      </c>
      <c r="G212" s="236">
        <v>138369</v>
      </c>
      <c r="H212" s="236">
        <v>0</v>
      </c>
      <c r="I212" s="236">
        <v>0</v>
      </c>
      <c r="J212" s="236">
        <v>0</v>
      </c>
      <c r="K212" s="236">
        <v>0</v>
      </c>
      <c r="L212" s="236">
        <v>0</v>
      </c>
      <c r="M212" s="236">
        <v>0</v>
      </c>
      <c r="N212" s="236">
        <v>0</v>
      </c>
      <c r="O212" s="236">
        <v>0</v>
      </c>
      <c r="P212" s="236">
        <v>0</v>
      </c>
      <c r="Q212" s="236">
        <v>0</v>
      </c>
      <c r="R212" s="236">
        <v>0</v>
      </c>
    </row>
    <row r="213" spans="1:18" ht="22.5">
      <c r="A213" s="234"/>
      <c r="B213" s="234"/>
      <c r="C213" s="234" t="s">
        <v>538</v>
      </c>
      <c r="D213" s="235" t="s">
        <v>539</v>
      </c>
      <c r="E213" s="236">
        <v>270925</v>
      </c>
      <c r="F213" s="236">
        <v>270925</v>
      </c>
      <c r="G213" s="236">
        <v>270925</v>
      </c>
      <c r="H213" s="236">
        <v>0</v>
      </c>
      <c r="I213" s="236">
        <v>0</v>
      </c>
      <c r="J213" s="236">
        <v>0</v>
      </c>
      <c r="K213" s="236">
        <v>0</v>
      </c>
      <c r="L213" s="236">
        <v>0</v>
      </c>
      <c r="M213" s="236">
        <v>0</v>
      </c>
      <c r="N213" s="236">
        <v>0</v>
      </c>
      <c r="O213" s="236">
        <v>0</v>
      </c>
      <c r="P213" s="236">
        <v>0</v>
      </c>
      <c r="Q213" s="236">
        <v>0</v>
      </c>
      <c r="R213" s="236">
        <v>0</v>
      </c>
    </row>
    <row r="214" spans="1:18" ht="12.75">
      <c r="A214" s="234"/>
      <c r="B214" s="234"/>
      <c r="C214" s="234" t="s">
        <v>540</v>
      </c>
      <c r="D214" s="235" t="s">
        <v>541</v>
      </c>
      <c r="E214" s="236">
        <v>43487</v>
      </c>
      <c r="F214" s="236">
        <v>43487</v>
      </c>
      <c r="G214" s="236">
        <v>43487</v>
      </c>
      <c r="H214" s="236">
        <v>0</v>
      </c>
      <c r="I214" s="236">
        <v>0</v>
      </c>
      <c r="J214" s="236">
        <v>0</v>
      </c>
      <c r="K214" s="236">
        <v>0</v>
      </c>
      <c r="L214" s="236">
        <v>0</v>
      </c>
      <c r="M214" s="236">
        <v>0</v>
      </c>
      <c r="N214" s="236">
        <v>0</v>
      </c>
      <c r="O214" s="236">
        <v>0</v>
      </c>
      <c r="P214" s="236">
        <v>0</v>
      </c>
      <c r="Q214" s="236">
        <v>0</v>
      </c>
      <c r="R214" s="236">
        <v>0</v>
      </c>
    </row>
    <row r="215" spans="1:18" ht="22.5">
      <c r="A215" s="234"/>
      <c r="B215" s="234"/>
      <c r="C215" s="234" t="s">
        <v>510</v>
      </c>
      <c r="D215" s="235" t="s">
        <v>511</v>
      </c>
      <c r="E215" s="236">
        <v>3300</v>
      </c>
      <c r="F215" s="236">
        <v>3300</v>
      </c>
      <c r="G215" s="236">
        <v>3300</v>
      </c>
      <c r="H215" s="236">
        <v>0</v>
      </c>
      <c r="I215" s="236">
        <v>0</v>
      </c>
      <c r="J215" s="236">
        <v>0</v>
      </c>
      <c r="K215" s="236">
        <v>0</v>
      </c>
      <c r="L215" s="236">
        <v>0</v>
      </c>
      <c r="M215" s="236">
        <v>0</v>
      </c>
      <c r="N215" s="236">
        <v>0</v>
      </c>
      <c r="O215" s="236">
        <v>0</v>
      </c>
      <c r="P215" s="236">
        <v>0</v>
      </c>
      <c r="Q215" s="236">
        <v>0</v>
      </c>
      <c r="R215" s="236">
        <v>0</v>
      </c>
    </row>
    <row r="216" spans="1:18" ht="22.5">
      <c r="A216" s="234"/>
      <c r="B216" s="234"/>
      <c r="C216" s="234" t="s">
        <v>495</v>
      </c>
      <c r="D216" s="235" t="s">
        <v>496</v>
      </c>
      <c r="E216" s="236">
        <v>58000</v>
      </c>
      <c r="F216" s="236">
        <v>58000</v>
      </c>
      <c r="G216" s="236">
        <v>0</v>
      </c>
      <c r="H216" s="236">
        <v>58000</v>
      </c>
      <c r="I216" s="236">
        <v>0</v>
      </c>
      <c r="J216" s="236">
        <v>0</v>
      </c>
      <c r="K216" s="236">
        <v>0</v>
      </c>
      <c r="L216" s="236">
        <v>0</v>
      </c>
      <c r="M216" s="236">
        <v>0</v>
      </c>
      <c r="N216" s="236">
        <v>0</v>
      </c>
      <c r="O216" s="236">
        <v>0</v>
      </c>
      <c r="P216" s="236">
        <v>0</v>
      </c>
      <c r="Q216" s="236">
        <v>0</v>
      </c>
      <c r="R216" s="236">
        <v>0</v>
      </c>
    </row>
    <row r="217" spans="1:18" ht="12.75">
      <c r="A217" s="234"/>
      <c r="B217" s="234"/>
      <c r="C217" s="234" t="s">
        <v>609</v>
      </c>
      <c r="D217" s="235" t="s">
        <v>610</v>
      </c>
      <c r="E217" s="236">
        <v>395120</v>
      </c>
      <c r="F217" s="236">
        <v>395120</v>
      </c>
      <c r="G217" s="236">
        <v>0</v>
      </c>
      <c r="H217" s="236">
        <v>395120</v>
      </c>
      <c r="I217" s="236">
        <v>0</v>
      </c>
      <c r="J217" s="236">
        <v>0</v>
      </c>
      <c r="K217" s="236">
        <v>0</v>
      </c>
      <c r="L217" s="236">
        <v>0</v>
      </c>
      <c r="M217" s="236">
        <v>0</v>
      </c>
      <c r="N217" s="236">
        <v>0</v>
      </c>
      <c r="O217" s="236">
        <v>0</v>
      </c>
      <c r="P217" s="236">
        <v>0</v>
      </c>
      <c r="Q217" s="236">
        <v>0</v>
      </c>
      <c r="R217" s="236">
        <v>0</v>
      </c>
    </row>
    <row r="218" spans="1:18" ht="12.75">
      <c r="A218" s="234"/>
      <c r="B218" s="234"/>
      <c r="C218" s="234" t="s">
        <v>517</v>
      </c>
      <c r="D218" s="235" t="s">
        <v>518</v>
      </c>
      <c r="E218" s="236">
        <v>167700</v>
      </c>
      <c r="F218" s="236">
        <v>167700</v>
      </c>
      <c r="G218" s="236">
        <v>0</v>
      </c>
      <c r="H218" s="236">
        <v>167700</v>
      </c>
      <c r="I218" s="236">
        <v>0</v>
      </c>
      <c r="J218" s="236">
        <v>0</v>
      </c>
      <c r="K218" s="236">
        <v>0</v>
      </c>
      <c r="L218" s="236">
        <v>0</v>
      </c>
      <c r="M218" s="236">
        <v>0</v>
      </c>
      <c r="N218" s="236">
        <v>0</v>
      </c>
      <c r="O218" s="236">
        <v>0</v>
      </c>
      <c r="P218" s="236">
        <v>0</v>
      </c>
      <c r="Q218" s="236">
        <v>0</v>
      </c>
      <c r="R218" s="236">
        <v>0</v>
      </c>
    </row>
    <row r="219" spans="1:18" ht="12.75">
      <c r="A219" s="234"/>
      <c r="B219" s="234"/>
      <c r="C219" s="234" t="s">
        <v>512</v>
      </c>
      <c r="D219" s="235" t="s">
        <v>513</v>
      </c>
      <c r="E219" s="236">
        <v>4000</v>
      </c>
      <c r="F219" s="236">
        <v>4000</v>
      </c>
      <c r="G219" s="236">
        <v>0</v>
      </c>
      <c r="H219" s="236">
        <v>4000</v>
      </c>
      <c r="I219" s="236">
        <v>0</v>
      </c>
      <c r="J219" s="236">
        <v>0</v>
      </c>
      <c r="K219" s="236">
        <v>0</v>
      </c>
      <c r="L219" s="236">
        <v>0</v>
      </c>
      <c r="M219" s="236">
        <v>0</v>
      </c>
      <c r="N219" s="236">
        <v>0</v>
      </c>
      <c r="O219" s="236">
        <v>0</v>
      </c>
      <c r="P219" s="236">
        <v>0</v>
      </c>
      <c r="Q219" s="236">
        <v>0</v>
      </c>
      <c r="R219" s="236">
        <v>0</v>
      </c>
    </row>
    <row r="220" spans="1:18" ht="12.75">
      <c r="A220" s="234"/>
      <c r="B220" s="234"/>
      <c r="C220" s="234" t="s">
        <v>564</v>
      </c>
      <c r="D220" s="235" t="s">
        <v>565</v>
      </c>
      <c r="E220" s="236">
        <v>8200</v>
      </c>
      <c r="F220" s="236">
        <v>8200</v>
      </c>
      <c r="G220" s="236">
        <v>0</v>
      </c>
      <c r="H220" s="236">
        <v>8200</v>
      </c>
      <c r="I220" s="236">
        <v>0</v>
      </c>
      <c r="J220" s="236">
        <v>0</v>
      </c>
      <c r="K220" s="236">
        <v>0</v>
      </c>
      <c r="L220" s="236">
        <v>0</v>
      </c>
      <c r="M220" s="236">
        <v>0</v>
      </c>
      <c r="N220" s="236">
        <v>0</v>
      </c>
      <c r="O220" s="236">
        <v>0</v>
      </c>
      <c r="P220" s="236">
        <v>0</v>
      </c>
      <c r="Q220" s="236">
        <v>0</v>
      </c>
      <c r="R220" s="236">
        <v>0</v>
      </c>
    </row>
    <row r="221" spans="1:18" ht="12.75">
      <c r="A221" s="234"/>
      <c r="B221" s="234"/>
      <c r="C221" s="234" t="s">
        <v>497</v>
      </c>
      <c r="D221" s="235" t="s">
        <v>498</v>
      </c>
      <c r="E221" s="236">
        <v>42400</v>
      </c>
      <c r="F221" s="236">
        <v>42400</v>
      </c>
      <c r="G221" s="236">
        <v>0</v>
      </c>
      <c r="H221" s="236">
        <v>42400</v>
      </c>
      <c r="I221" s="236">
        <v>0</v>
      </c>
      <c r="J221" s="236">
        <v>0</v>
      </c>
      <c r="K221" s="236">
        <v>0</v>
      </c>
      <c r="L221" s="236">
        <v>0</v>
      </c>
      <c r="M221" s="236">
        <v>0</v>
      </c>
      <c r="N221" s="236">
        <v>0</v>
      </c>
      <c r="O221" s="236">
        <v>0</v>
      </c>
      <c r="P221" s="236">
        <v>0</v>
      </c>
      <c r="Q221" s="236">
        <v>0</v>
      </c>
      <c r="R221" s="236">
        <v>0</v>
      </c>
    </row>
    <row r="222" spans="1:18" ht="22.5">
      <c r="A222" s="234"/>
      <c r="B222" s="234"/>
      <c r="C222" s="234" t="s">
        <v>566</v>
      </c>
      <c r="D222" s="235" t="s">
        <v>567</v>
      </c>
      <c r="E222" s="236">
        <v>6000</v>
      </c>
      <c r="F222" s="236">
        <v>6000</v>
      </c>
      <c r="G222" s="236">
        <v>0</v>
      </c>
      <c r="H222" s="236">
        <v>6000</v>
      </c>
      <c r="I222" s="236">
        <v>0</v>
      </c>
      <c r="J222" s="236">
        <v>0</v>
      </c>
      <c r="K222" s="236">
        <v>0</v>
      </c>
      <c r="L222" s="236">
        <v>0</v>
      </c>
      <c r="M222" s="236">
        <v>0</v>
      </c>
      <c r="N222" s="236">
        <v>0</v>
      </c>
      <c r="O222" s="236">
        <v>0</v>
      </c>
      <c r="P222" s="236">
        <v>0</v>
      </c>
      <c r="Q222" s="236">
        <v>0</v>
      </c>
      <c r="R222" s="236">
        <v>0</v>
      </c>
    </row>
    <row r="223" spans="1:18" ht="56.25">
      <c r="A223" s="234"/>
      <c r="B223" s="234"/>
      <c r="C223" s="234" t="s">
        <v>542</v>
      </c>
      <c r="D223" s="235" t="s">
        <v>543</v>
      </c>
      <c r="E223" s="236">
        <v>8500</v>
      </c>
      <c r="F223" s="236">
        <v>8500</v>
      </c>
      <c r="G223" s="236">
        <v>0</v>
      </c>
      <c r="H223" s="236">
        <v>8500</v>
      </c>
      <c r="I223" s="236">
        <v>0</v>
      </c>
      <c r="J223" s="236">
        <v>0</v>
      </c>
      <c r="K223" s="236">
        <v>0</v>
      </c>
      <c r="L223" s="236">
        <v>0</v>
      </c>
      <c r="M223" s="236">
        <v>0</v>
      </c>
      <c r="N223" s="236">
        <v>0</v>
      </c>
      <c r="O223" s="236">
        <v>0</v>
      </c>
      <c r="P223" s="236">
        <v>0</v>
      </c>
      <c r="Q223" s="236">
        <v>0</v>
      </c>
      <c r="R223" s="236">
        <v>0</v>
      </c>
    </row>
    <row r="224" spans="1:18" ht="12.75">
      <c r="A224" s="234"/>
      <c r="B224" s="234"/>
      <c r="C224" s="234" t="s">
        <v>483</v>
      </c>
      <c r="D224" s="235" t="s">
        <v>484</v>
      </c>
      <c r="E224" s="236">
        <v>3000</v>
      </c>
      <c r="F224" s="236">
        <v>3000</v>
      </c>
      <c r="G224" s="236">
        <v>0</v>
      </c>
      <c r="H224" s="236">
        <v>3000</v>
      </c>
      <c r="I224" s="236">
        <v>0</v>
      </c>
      <c r="J224" s="236">
        <v>0</v>
      </c>
      <c r="K224" s="236">
        <v>0</v>
      </c>
      <c r="L224" s="236">
        <v>0</v>
      </c>
      <c r="M224" s="236">
        <v>0</v>
      </c>
      <c r="N224" s="236">
        <v>0</v>
      </c>
      <c r="O224" s="236">
        <v>0</v>
      </c>
      <c r="P224" s="236">
        <v>0</v>
      </c>
      <c r="Q224" s="236">
        <v>0</v>
      </c>
      <c r="R224" s="236">
        <v>0</v>
      </c>
    </row>
    <row r="225" spans="1:18" ht="33.75">
      <c r="A225" s="234"/>
      <c r="B225" s="234"/>
      <c r="C225" s="234" t="s">
        <v>546</v>
      </c>
      <c r="D225" s="235" t="s">
        <v>547</v>
      </c>
      <c r="E225" s="236">
        <v>100653</v>
      </c>
      <c r="F225" s="236">
        <v>100653</v>
      </c>
      <c r="G225" s="236">
        <v>0</v>
      </c>
      <c r="H225" s="236">
        <v>100653</v>
      </c>
      <c r="I225" s="236">
        <v>0</v>
      </c>
      <c r="J225" s="236">
        <v>0</v>
      </c>
      <c r="K225" s="236">
        <v>0</v>
      </c>
      <c r="L225" s="236">
        <v>0</v>
      </c>
      <c r="M225" s="236">
        <v>0</v>
      </c>
      <c r="N225" s="236">
        <v>0</v>
      </c>
      <c r="O225" s="236">
        <v>0</v>
      </c>
      <c r="P225" s="236">
        <v>0</v>
      </c>
      <c r="Q225" s="236">
        <v>0</v>
      </c>
      <c r="R225" s="236">
        <v>0</v>
      </c>
    </row>
    <row r="226" spans="1:18" ht="12.75">
      <c r="A226" s="231"/>
      <c r="B226" s="231" t="s">
        <v>446</v>
      </c>
      <c r="C226" s="231"/>
      <c r="D226" s="232" t="s">
        <v>447</v>
      </c>
      <c r="E226" s="233">
        <v>6561029</v>
      </c>
      <c r="F226" s="233">
        <v>6561029</v>
      </c>
      <c r="G226" s="233">
        <v>4911400</v>
      </c>
      <c r="H226" s="233">
        <v>1217012</v>
      </c>
      <c r="I226" s="233">
        <v>390600</v>
      </c>
      <c r="J226" s="233">
        <v>42017</v>
      </c>
      <c r="K226" s="233">
        <v>0</v>
      </c>
      <c r="L226" s="233">
        <v>0</v>
      </c>
      <c r="M226" s="233">
        <v>0</v>
      </c>
      <c r="N226" s="233">
        <v>0</v>
      </c>
      <c r="O226" s="233">
        <v>0</v>
      </c>
      <c r="P226" s="233">
        <v>0</v>
      </c>
      <c r="Q226" s="233">
        <v>0</v>
      </c>
      <c r="R226" s="233">
        <v>0</v>
      </c>
    </row>
    <row r="227" spans="1:18" ht="33.75">
      <c r="A227" s="234"/>
      <c r="B227" s="234"/>
      <c r="C227" s="234" t="s">
        <v>607</v>
      </c>
      <c r="D227" s="235" t="s">
        <v>608</v>
      </c>
      <c r="E227" s="236">
        <v>390600</v>
      </c>
      <c r="F227" s="236">
        <v>390600</v>
      </c>
      <c r="G227" s="236">
        <v>0</v>
      </c>
      <c r="H227" s="236">
        <v>0</v>
      </c>
      <c r="I227" s="236">
        <v>390600</v>
      </c>
      <c r="J227" s="236">
        <v>0</v>
      </c>
      <c r="K227" s="236">
        <v>0</v>
      </c>
      <c r="L227" s="236">
        <v>0</v>
      </c>
      <c r="M227" s="236">
        <v>0</v>
      </c>
      <c r="N227" s="236">
        <v>0</v>
      </c>
      <c r="O227" s="236">
        <v>0</v>
      </c>
      <c r="P227" s="236">
        <v>0</v>
      </c>
      <c r="Q227" s="236">
        <v>0</v>
      </c>
      <c r="R227" s="236">
        <v>0</v>
      </c>
    </row>
    <row r="228" spans="1:18" ht="33.75">
      <c r="A228" s="234"/>
      <c r="B228" s="234"/>
      <c r="C228" s="234" t="s">
        <v>556</v>
      </c>
      <c r="D228" s="235" t="s">
        <v>557</v>
      </c>
      <c r="E228" s="236">
        <v>36921</v>
      </c>
      <c r="F228" s="236">
        <v>36921</v>
      </c>
      <c r="G228" s="236">
        <v>0</v>
      </c>
      <c r="H228" s="236">
        <v>0</v>
      </c>
      <c r="I228" s="236">
        <v>0</v>
      </c>
      <c r="J228" s="236">
        <v>36921</v>
      </c>
      <c r="K228" s="236">
        <v>0</v>
      </c>
      <c r="L228" s="236">
        <v>0</v>
      </c>
      <c r="M228" s="236">
        <v>0</v>
      </c>
      <c r="N228" s="236">
        <v>0</v>
      </c>
      <c r="O228" s="236">
        <v>0</v>
      </c>
      <c r="P228" s="236">
        <v>0</v>
      </c>
      <c r="Q228" s="236">
        <v>0</v>
      </c>
      <c r="R228" s="236">
        <v>0</v>
      </c>
    </row>
    <row r="229" spans="1:18" ht="12.75">
      <c r="A229" s="234"/>
      <c r="B229" s="234"/>
      <c r="C229" s="234" t="s">
        <v>603</v>
      </c>
      <c r="D229" s="235" t="s">
        <v>604</v>
      </c>
      <c r="E229" s="236">
        <v>5096</v>
      </c>
      <c r="F229" s="236">
        <v>5096</v>
      </c>
      <c r="G229" s="236">
        <v>0</v>
      </c>
      <c r="H229" s="236">
        <v>0</v>
      </c>
      <c r="I229" s="236">
        <v>0</v>
      </c>
      <c r="J229" s="236">
        <v>5096</v>
      </c>
      <c r="K229" s="236">
        <v>0</v>
      </c>
      <c r="L229" s="236">
        <v>0</v>
      </c>
      <c r="M229" s="236">
        <v>0</v>
      </c>
      <c r="N229" s="236">
        <v>0</v>
      </c>
      <c r="O229" s="236">
        <v>0</v>
      </c>
      <c r="P229" s="236">
        <v>0</v>
      </c>
      <c r="Q229" s="236">
        <v>0</v>
      </c>
      <c r="R229" s="236">
        <v>0</v>
      </c>
    </row>
    <row r="230" spans="1:18" ht="22.5">
      <c r="A230" s="234"/>
      <c r="B230" s="234"/>
      <c r="C230" s="234" t="s">
        <v>534</v>
      </c>
      <c r="D230" s="235" t="s">
        <v>535</v>
      </c>
      <c r="E230" s="236">
        <v>3700000</v>
      </c>
      <c r="F230" s="236">
        <v>3700000</v>
      </c>
      <c r="G230" s="236">
        <v>3700000</v>
      </c>
      <c r="H230" s="236">
        <v>0</v>
      </c>
      <c r="I230" s="236">
        <v>0</v>
      </c>
      <c r="J230" s="236">
        <v>0</v>
      </c>
      <c r="K230" s="236">
        <v>0</v>
      </c>
      <c r="L230" s="236">
        <v>0</v>
      </c>
      <c r="M230" s="236">
        <v>0</v>
      </c>
      <c r="N230" s="236">
        <v>0</v>
      </c>
      <c r="O230" s="236">
        <v>0</v>
      </c>
      <c r="P230" s="236">
        <v>0</v>
      </c>
      <c r="Q230" s="236">
        <v>0</v>
      </c>
      <c r="R230" s="236">
        <v>0</v>
      </c>
    </row>
    <row r="231" spans="1:18" ht="22.5">
      <c r="A231" s="234"/>
      <c r="B231" s="234"/>
      <c r="C231" s="234" t="s">
        <v>536</v>
      </c>
      <c r="D231" s="235" t="s">
        <v>537</v>
      </c>
      <c r="E231" s="236">
        <v>341074</v>
      </c>
      <c r="F231" s="236">
        <v>341074</v>
      </c>
      <c r="G231" s="236">
        <v>341074</v>
      </c>
      <c r="H231" s="236">
        <v>0</v>
      </c>
      <c r="I231" s="236">
        <v>0</v>
      </c>
      <c r="J231" s="236">
        <v>0</v>
      </c>
      <c r="K231" s="236">
        <v>0</v>
      </c>
      <c r="L231" s="236">
        <v>0</v>
      </c>
      <c r="M231" s="236">
        <v>0</v>
      </c>
      <c r="N231" s="236">
        <v>0</v>
      </c>
      <c r="O231" s="236">
        <v>0</v>
      </c>
      <c r="P231" s="236">
        <v>0</v>
      </c>
      <c r="Q231" s="236">
        <v>0</v>
      </c>
      <c r="R231" s="236">
        <v>0</v>
      </c>
    </row>
    <row r="232" spans="1:18" ht="22.5">
      <c r="A232" s="234"/>
      <c r="B232" s="234"/>
      <c r="C232" s="234" t="s">
        <v>538</v>
      </c>
      <c r="D232" s="235" t="s">
        <v>539</v>
      </c>
      <c r="E232" s="236">
        <v>756485</v>
      </c>
      <c r="F232" s="236">
        <v>756485</v>
      </c>
      <c r="G232" s="236">
        <v>756485</v>
      </c>
      <c r="H232" s="236">
        <v>0</v>
      </c>
      <c r="I232" s="236">
        <v>0</v>
      </c>
      <c r="J232" s="236">
        <v>0</v>
      </c>
      <c r="K232" s="236">
        <v>0</v>
      </c>
      <c r="L232" s="236">
        <v>0</v>
      </c>
      <c r="M232" s="236">
        <v>0</v>
      </c>
      <c r="N232" s="236">
        <v>0</v>
      </c>
      <c r="O232" s="236">
        <v>0</v>
      </c>
      <c r="P232" s="236">
        <v>0</v>
      </c>
      <c r="Q232" s="236">
        <v>0</v>
      </c>
      <c r="R232" s="236">
        <v>0</v>
      </c>
    </row>
    <row r="233" spans="1:18" ht="12.75">
      <c r="A233" s="234"/>
      <c r="B233" s="234"/>
      <c r="C233" s="234" t="s">
        <v>540</v>
      </c>
      <c r="D233" s="235" t="s">
        <v>541</v>
      </c>
      <c r="E233" s="236">
        <v>106666</v>
      </c>
      <c r="F233" s="236">
        <v>106666</v>
      </c>
      <c r="G233" s="236">
        <v>106666</v>
      </c>
      <c r="H233" s="236">
        <v>0</v>
      </c>
      <c r="I233" s="236">
        <v>0</v>
      </c>
      <c r="J233" s="236">
        <v>0</v>
      </c>
      <c r="K233" s="236">
        <v>0</v>
      </c>
      <c r="L233" s="236">
        <v>0</v>
      </c>
      <c r="M233" s="236">
        <v>0</v>
      </c>
      <c r="N233" s="236">
        <v>0</v>
      </c>
      <c r="O233" s="236">
        <v>0</v>
      </c>
      <c r="P233" s="236">
        <v>0</v>
      </c>
      <c r="Q233" s="236">
        <v>0</v>
      </c>
      <c r="R233" s="236">
        <v>0</v>
      </c>
    </row>
    <row r="234" spans="1:18" ht="22.5">
      <c r="A234" s="234"/>
      <c r="B234" s="234"/>
      <c r="C234" s="234" t="s">
        <v>510</v>
      </c>
      <c r="D234" s="235" t="s">
        <v>511</v>
      </c>
      <c r="E234" s="236">
        <v>7175</v>
      </c>
      <c r="F234" s="236">
        <v>7175</v>
      </c>
      <c r="G234" s="236">
        <v>7175</v>
      </c>
      <c r="H234" s="236">
        <v>0</v>
      </c>
      <c r="I234" s="236">
        <v>0</v>
      </c>
      <c r="J234" s="236">
        <v>0</v>
      </c>
      <c r="K234" s="236">
        <v>0</v>
      </c>
      <c r="L234" s="236">
        <v>0</v>
      </c>
      <c r="M234" s="236">
        <v>0</v>
      </c>
      <c r="N234" s="236">
        <v>0</v>
      </c>
      <c r="O234" s="236">
        <v>0</v>
      </c>
      <c r="P234" s="236">
        <v>0</v>
      </c>
      <c r="Q234" s="236">
        <v>0</v>
      </c>
      <c r="R234" s="236">
        <v>0</v>
      </c>
    </row>
    <row r="235" spans="1:18" ht="22.5">
      <c r="A235" s="234"/>
      <c r="B235" s="234"/>
      <c r="C235" s="234" t="s">
        <v>495</v>
      </c>
      <c r="D235" s="235" t="s">
        <v>496</v>
      </c>
      <c r="E235" s="236">
        <v>205100</v>
      </c>
      <c r="F235" s="236">
        <v>205100</v>
      </c>
      <c r="G235" s="236">
        <v>0</v>
      </c>
      <c r="H235" s="236">
        <v>205100</v>
      </c>
      <c r="I235" s="236">
        <v>0</v>
      </c>
      <c r="J235" s="236">
        <v>0</v>
      </c>
      <c r="K235" s="236">
        <v>0</v>
      </c>
      <c r="L235" s="236">
        <v>0</v>
      </c>
      <c r="M235" s="236">
        <v>0</v>
      </c>
      <c r="N235" s="236">
        <v>0</v>
      </c>
      <c r="O235" s="236">
        <v>0</v>
      </c>
      <c r="P235" s="236">
        <v>0</v>
      </c>
      <c r="Q235" s="236">
        <v>0</v>
      </c>
      <c r="R235" s="236">
        <v>0</v>
      </c>
    </row>
    <row r="236" spans="1:18" ht="12.75">
      <c r="A236" s="234"/>
      <c r="B236" s="234"/>
      <c r="C236" s="234" t="s">
        <v>517</v>
      </c>
      <c r="D236" s="235" t="s">
        <v>518</v>
      </c>
      <c r="E236" s="236">
        <v>547000</v>
      </c>
      <c r="F236" s="236">
        <v>547000</v>
      </c>
      <c r="G236" s="236">
        <v>0</v>
      </c>
      <c r="H236" s="236">
        <v>547000</v>
      </c>
      <c r="I236" s="236">
        <v>0</v>
      </c>
      <c r="J236" s="236">
        <v>0</v>
      </c>
      <c r="K236" s="236">
        <v>0</v>
      </c>
      <c r="L236" s="236">
        <v>0</v>
      </c>
      <c r="M236" s="236">
        <v>0</v>
      </c>
      <c r="N236" s="236">
        <v>0</v>
      </c>
      <c r="O236" s="236">
        <v>0</v>
      </c>
      <c r="P236" s="236">
        <v>0</v>
      </c>
      <c r="Q236" s="236">
        <v>0</v>
      </c>
      <c r="R236" s="236">
        <v>0</v>
      </c>
    </row>
    <row r="237" spans="1:18" ht="12.75">
      <c r="A237" s="234"/>
      <c r="B237" s="234"/>
      <c r="C237" s="234" t="s">
        <v>512</v>
      </c>
      <c r="D237" s="235" t="s">
        <v>513</v>
      </c>
      <c r="E237" s="236">
        <v>20000</v>
      </c>
      <c r="F237" s="236">
        <v>20000</v>
      </c>
      <c r="G237" s="236">
        <v>0</v>
      </c>
      <c r="H237" s="236">
        <v>20000</v>
      </c>
      <c r="I237" s="236">
        <v>0</v>
      </c>
      <c r="J237" s="236">
        <v>0</v>
      </c>
      <c r="K237" s="236">
        <v>0</v>
      </c>
      <c r="L237" s="236">
        <v>0</v>
      </c>
      <c r="M237" s="236">
        <v>0</v>
      </c>
      <c r="N237" s="236">
        <v>0</v>
      </c>
      <c r="O237" s="236">
        <v>0</v>
      </c>
      <c r="P237" s="236">
        <v>0</v>
      </c>
      <c r="Q237" s="236">
        <v>0</v>
      </c>
      <c r="R237" s="236">
        <v>0</v>
      </c>
    </row>
    <row r="238" spans="1:18" ht="12.75">
      <c r="A238" s="234"/>
      <c r="B238" s="234"/>
      <c r="C238" s="234" t="s">
        <v>564</v>
      </c>
      <c r="D238" s="235" t="s">
        <v>565</v>
      </c>
      <c r="E238" s="236">
        <v>10000</v>
      </c>
      <c r="F238" s="236">
        <v>10000</v>
      </c>
      <c r="G238" s="236">
        <v>0</v>
      </c>
      <c r="H238" s="236">
        <v>10000</v>
      </c>
      <c r="I238" s="236">
        <v>0</v>
      </c>
      <c r="J238" s="236">
        <v>0</v>
      </c>
      <c r="K238" s="236">
        <v>0</v>
      </c>
      <c r="L238" s="236">
        <v>0</v>
      </c>
      <c r="M238" s="236">
        <v>0</v>
      </c>
      <c r="N238" s="236">
        <v>0</v>
      </c>
      <c r="O238" s="236">
        <v>0</v>
      </c>
      <c r="P238" s="236">
        <v>0</v>
      </c>
      <c r="Q238" s="236">
        <v>0</v>
      </c>
      <c r="R238" s="236">
        <v>0</v>
      </c>
    </row>
    <row r="239" spans="1:18" ht="12.75">
      <c r="A239" s="234"/>
      <c r="B239" s="234"/>
      <c r="C239" s="234" t="s">
        <v>497</v>
      </c>
      <c r="D239" s="235" t="s">
        <v>498</v>
      </c>
      <c r="E239" s="236">
        <v>174780</v>
      </c>
      <c r="F239" s="236">
        <v>174780</v>
      </c>
      <c r="G239" s="236">
        <v>0</v>
      </c>
      <c r="H239" s="236">
        <v>174780</v>
      </c>
      <c r="I239" s="236">
        <v>0</v>
      </c>
      <c r="J239" s="236">
        <v>0</v>
      </c>
      <c r="K239" s="236">
        <v>0</v>
      </c>
      <c r="L239" s="236">
        <v>0</v>
      </c>
      <c r="M239" s="236">
        <v>0</v>
      </c>
      <c r="N239" s="236">
        <v>0</v>
      </c>
      <c r="O239" s="236">
        <v>0</v>
      </c>
      <c r="P239" s="236">
        <v>0</v>
      </c>
      <c r="Q239" s="236">
        <v>0</v>
      </c>
      <c r="R239" s="236">
        <v>0</v>
      </c>
    </row>
    <row r="240" spans="1:18" ht="22.5">
      <c r="A240" s="234"/>
      <c r="B240" s="234"/>
      <c r="C240" s="234" t="s">
        <v>566</v>
      </c>
      <c r="D240" s="235" t="s">
        <v>567</v>
      </c>
      <c r="E240" s="236">
        <v>12000</v>
      </c>
      <c r="F240" s="236">
        <v>12000</v>
      </c>
      <c r="G240" s="236">
        <v>0</v>
      </c>
      <c r="H240" s="236">
        <v>12000</v>
      </c>
      <c r="I240" s="236">
        <v>0</v>
      </c>
      <c r="J240" s="236">
        <v>0</v>
      </c>
      <c r="K240" s="236">
        <v>0</v>
      </c>
      <c r="L240" s="236">
        <v>0</v>
      </c>
      <c r="M240" s="236">
        <v>0</v>
      </c>
      <c r="N240" s="236">
        <v>0</v>
      </c>
      <c r="O240" s="236">
        <v>0</v>
      </c>
      <c r="P240" s="236">
        <v>0</v>
      </c>
      <c r="Q240" s="236">
        <v>0</v>
      </c>
      <c r="R240" s="236">
        <v>0</v>
      </c>
    </row>
    <row r="241" spans="1:18" ht="56.25">
      <c r="A241" s="234"/>
      <c r="B241" s="234"/>
      <c r="C241" s="234" t="s">
        <v>542</v>
      </c>
      <c r="D241" s="235" t="s">
        <v>543</v>
      </c>
      <c r="E241" s="236">
        <v>22000</v>
      </c>
      <c r="F241" s="236">
        <v>22000</v>
      </c>
      <c r="G241" s="236">
        <v>0</v>
      </c>
      <c r="H241" s="236">
        <v>22000</v>
      </c>
      <c r="I241" s="236">
        <v>0</v>
      </c>
      <c r="J241" s="236">
        <v>0</v>
      </c>
      <c r="K241" s="236">
        <v>0</v>
      </c>
      <c r="L241" s="236">
        <v>0</v>
      </c>
      <c r="M241" s="236">
        <v>0</v>
      </c>
      <c r="N241" s="236">
        <v>0</v>
      </c>
      <c r="O241" s="236">
        <v>0</v>
      </c>
      <c r="P241" s="236">
        <v>0</v>
      </c>
      <c r="Q241" s="236">
        <v>0</v>
      </c>
      <c r="R241" s="236">
        <v>0</v>
      </c>
    </row>
    <row r="242" spans="1:18" ht="12.75">
      <c r="A242" s="234"/>
      <c r="B242" s="234"/>
      <c r="C242" s="234" t="s">
        <v>544</v>
      </c>
      <c r="D242" s="235" t="s">
        <v>545</v>
      </c>
      <c r="E242" s="236">
        <v>5000</v>
      </c>
      <c r="F242" s="236">
        <v>5000</v>
      </c>
      <c r="G242" s="236">
        <v>0</v>
      </c>
      <c r="H242" s="236">
        <v>5000</v>
      </c>
      <c r="I242" s="236">
        <v>0</v>
      </c>
      <c r="J242" s="236">
        <v>0</v>
      </c>
      <c r="K242" s="236">
        <v>0</v>
      </c>
      <c r="L242" s="236">
        <v>0</v>
      </c>
      <c r="M242" s="236">
        <v>0</v>
      </c>
      <c r="N242" s="236">
        <v>0</v>
      </c>
      <c r="O242" s="236">
        <v>0</v>
      </c>
      <c r="P242" s="236">
        <v>0</v>
      </c>
      <c r="Q242" s="236">
        <v>0</v>
      </c>
      <c r="R242" s="236">
        <v>0</v>
      </c>
    </row>
    <row r="243" spans="1:18" ht="12.75">
      <c r="A243" s="234"/>
      <c r="B243" s="234"/>
      <c r="C243" s="234" t="s">
        <v>483</v>
      </c>
      <c r="D243" s="235" t="s">
        <v>484</v>
      </c>
      <c r="E243" s="236">
        <v>13000</v>
      </c>
      <c r="F243" s="236">
        <v>13000</v>
      </c>
      <c r="G243" s="236">
        <v>0</v>
      </c>
      <c r="H243" s="236">
        <v>13000</v>
      </c>
      <c r="I243" s="236">
        <v>0</v>
      </c>
      <c r="J243" s="236">
        <v>0</v>
      </c>
      <c r="K243" s="236">
        <v>0</v>
      </c>
      <c r="L243" s="236">
        <v>0</v>
      </c>
      <c r="M243" s="236">
        <v>0</v>
      </c>
      <c r="N243" s="236">
        <v>0</v>
      </c>
      <c r="O243" s="236">
        <v>0</v>
      </c>
      <c r="P243" s="236">
        <v>0</v>
      </c>
      <c r="Q243" s="236">
        <v>0</v>
      </c>
      <c r="R243" s="236">
        <v>0</v>
      </c>
    </row>
    <row r="244" spans="1:18" ht="33.75">
      <c r="A244" s="234"/>
      <c r="B244" s="234"/>
      <c r="C244" s="234" t="s">
        <v>546</v>
      </c>
      <c r="D244" s="235" t="s">
        <v>547</v>
      </c>
      <c r="E244" s="236">
        <v>208132</v>
      </c>
      <c r="F244" s="236">
        <v>208132</v>
      </c>
      <c r="G244" s="236">
        <v>0</v>
      </c>
      <c r="H244" s="236">
        <v>208132</v>
      </c>
      <c r="I244" s="236">
        <v>0</v>
      </c>
      <c r="J244" s="236">
        <v>0</v>
      </c>
      <c r="K244" s="236">
        <v>0</v>
      </c>
      <c r="L244" s="236">
        <v>0</v>
      </c>
      <c r="M244" s="236">
        <v>0</v>
      </c>
      <c r="N244" s="236">
        <v>0</v>
      </c>
      <c r="O244" s="236">
        <v>0</v>
      </c>
      <c r="P244" s="236">
        <v>0</v>
      </c>
      <c r="Q244" s="236">
        <v>0</v>
      </c>
      <c r="R244" s="236">
        <v>0</v>
      </c>
    </row>
    <row r="245" spans="1:18" ht="22.5">
      <c r="A245" s="231"/>
      <c r="B245" s="231" t="s">
        <v>611</v>
      </c>
      <c r="C245" s="231"/>
      <c r="D245" s="232" t="s">
        <v>612</v>
      </c>
      <c r="E245" s="233">
        <v>628695</v>
      </c>
      <c r="F245" s="233">
        <v>628695</v>
      </c>
      <c r="G245" s="233">
        <v>42571</v>
      </c>
      <c r="H245" s="233">
        <v>585524</v>
      </c>
      <c r="I245" s="233">
        <v>0</v>
      </c>
      <c r="J245" s="233">
        <v>600</v>
      </c>
      <c r="K245" s="233">
        <v>0</v>
      </c>
      <c r="L245" s="233">
        <v>0</v>
      </c>
      <c r="M245" s="233">
        <v>0</v>
      </c>
      <c r="N245" s="233">
        <v>0</v>
      </c>
      <c r="O245" s="233">
        <v>0</v>
      </c>
      <c r="P245" s="233">
        <v>0</v>
      </c>
      <c r="Q245" s="233">
        <v>0</v>
      </c>
      <c r="R245" s="233">
        <v>0</v>
      </c>
    </row>
    <row r="246" spans="1:18" ht="33.75">
      <c r="A246" s="234"/>
      <c r="B246" s="234"/>
      <c r="C246" s="234" t="s">
        <v>556</v>
      </c>
      <c r="D246" s="235" t="s">
        <v>557</v>
      </c>
      <c r="E246" s="236">
        <v>600</v>
      </c>
      <c r="F246" s="236">
        <v>600</v>
      </c>
      <c r="G246" s="236">
        <v>0</v>
      </c>
      <c r="H246" s="236">
        <v>0</v>
      </c>
      <c r="I246" s="236">
        <v>0</v>
      </c>
      <c r="J246" s="236">
        <v>600</v>
      </c>
      <c r="K246" s="236">
        <v>0</v>
      </c>
      <c r="L246" s="236">
        <v>0</v>
      </c>
      <c r="M246" s="236">
        <v>0</v>
      </c>
      <c r="N246" s="236">
        <v>0</v>
      </c>
      <c r="O246" s="236">
        <v>0</v>
      </c>
      <c r="P246" s="236">
        <v>0</v>
      </c>
      <c r="Q246" s="236">
        <v>0</v>
      </c>
      <c r="R246" s="236">
        <v>0</v>
      </c>
    </row>
    <row r="247" spans="1:18" ht="22.5">
      <c r="A247" s="234"/>
      <c r="B247" s="234"/>
      <c r="C247" s="234" t="s">
        <v>534</v>
      </c>
      <c r="D247" s="235" t="s">
        <v>535</v>
      </c>
      <c r="E247" s="236">
        <v>33327</v>
      </c>
      <c r="F247" s="236">
        <v>33327</v>
      </c>
      <c r="G247" s="236">
        <v>33327</v>
      </c>
      <c r="H247" s="236">
        <v>0</v>
      </c>
      <c r="I247" s="236">
        <v>0</v>
      </c>
      <c r="J247" s="236">
        <v>0</v>
      </c>
      <c r="K247" s="236">
        <v>0</v>
      </c>
      <c r="L247" s="236">
        <v>0</v>
      </c>
      <c r="M247" s="236">
        <v>0</v>
      </c>
      <c r="N247" s="236">
        <v>0</v>
      </c>
      <c r="O247" s="236">
        <v>0</v>
      </c>
      <c r="P247" s="236">
        <v>0</v>
      </c>
      <c r="Q247" s="236">
        <v>0</v>
      </c>
      <c r="R247" s="236">
        <v>0</v>
      </c>
    </row>
    <row r="248" spans="1:18" ht="22.5">
      <c r="A248" s="234"/>
      <c r="B248" s="234"/>
      <c r="C248" s="234" t="s">
        <v>536</v>
      </c>
      <c r="D248" s="235" t="s">
        <v>537</v>
      </c>
      <c r="E248" s="236">
        <v>2833</v>
      </c>
      <c r="F248" s="236">
        <v>2833</v>
      </c>
      <c r="G248" s="236">
        <v>2833</v>
      </c>
      <c r="H248" s="236">
        <v>0</v>
      </c>
      <c r="I248" s="236">
        <v>0</v>
      </c>
      <c r="J248" s="236">
        <v>0</v>
      </c>
      <c r="K248" s="236">
        <v>0</v>
      </c>
      <c r="L248" s="236">
        <v>0</v>
      </c>
      <c r="M248" s="236">
        <v>0</v>
      </c>
      <c r="N248" s="236">
        <v>0</v>
      </c>
      <c r="O248" s="236">
        <v>0</v>
      </c>
      <c r="P248" s="236">
        <v>0</v>
      </c>
      <c r="Q248" s="236">
        <v>0</v>
      </c>
      <c r="R248" s="236">
        <v>0</v>
      </c>
    </row>
    <row r="249" spans="1:18" ht="22.5">
      <c r="A249" s="234"/>
      <c r="B249" s="234"/>
      <c r="C249" s="234" t="s">
        <v>538</v>
      </c>
      <c r="D249" s="235" t="s">
        <v>539</v>
      </c>
      <c r="E249" s="236">
        <v>5525</v>
      </c>
      <c r="F249" s="236">
        <v>5525</v>
      </c>
      <c r="G249" s="236">
        <v>5525</v>
      </c>
      <c r="H249" s="236">
        <v>0</v>
      </c>
      <c r="I249" s="236">
        <v>0</v>
      </c>
      <c r="J249" s="236">
        <v>0</v>
      </c>
      <c r="K249" s="236">
        <v>0</v>
      </c>
      <c r="L249" s="236">
        <v>0</v>
      </c>
      <c r="M249" s="236">
        <v>0</v>
      </c>
      <c r="N249" s="236">
        <v>0</v>
      </c>
      <c r="O249" s="236">
        <v>0</v>
      </c>
      <c r="P249" s="236">
        <v>0</v>
      </c>
      <c r="Q249" s="236">
        <v>0</v>
      </c>
      <c r="R249" s="236">
        <v>0</v>
      </c>
    </row>
    <row r="250" spans="1:18" ht="12.75">
      <c r="A250" s="234"/>
      <c r="B250" s="234"/>
      <c r="C250" s="234" t="s">
        <v>540</v>
      </c>
      <c r="D250" s="235" t="s">
        <v>541</v>
      </c>
      <c r="E250" s="236">
        <v>886</v>
      </c>
      <c r="F250" s="236">
        <v>886</v>
      </c>
      <c r="G250" s="236">
        <v>886</v>
      </c>
      <c r="H250" s="236">
        <v>0</v>
      </c>
      <c r="I250" s="236">
        <v>0</v>
      </c>
      <c r="J250" s="236">
        <v>0</v>
      </c>
      <c r="K250" s="236">
        <v>0</v>
      </c>
      <c r="L250" s="236">
        <v>0</v>
      </c>
      <c r="M250" s="236">
        <v>0</v>
      </c>
      <c r="N250" s="236">
        <v>0</v>
      </c>
      <c r="O250" s="236">
        <v>0</v>
      </c>
      <c r="P250" s="236">
        <v>0</v>
      </c>
      <c r="Q250" s="236">
        <v>0</v>
      </c>
      <c r="R250" s="236">
        <v>0</v>
      </c>
    </row>
    <row r="251" spans="1:18" ht="22.5">
      <c r="A251" s="234"/>
      <c r="B251" s="234"/>
      <c r="C251" s="234" t="s">
        <v>495</v>
      </c>
      <c r="D251" s="235" t="s">
        <v>496</v>
      </c>
      <c r="E251" s="236">
        <v>38000</v>
      </c>
      <c r="F251" s="236">
        <v>38000</v>
      </c>
      <c r="G251" s="236">
        <v>0</v>
      </c>
      <c r="H251" s="236">
        <v>38000</v>
      </c>
      <c r="I251" s="236">
        <v>0</v>
      </c>
      <c r="J251" s="236">
        <v>0</v>
      </c>
      <c r="K251" s="236">
        <v>0</v>
      </c>
      <c r="L251" s="236">
        <v>0</v>
      </c>
      <c r="M251" s="236">
        <v>0</v>
      </c>
      <c r="N251" s="236">
        <v>0</v>
      </c>
      <c r="O251" s="236">
        <v>0</v>
      </c>
      <c r="P251" s="236">
        <v>0</v>
      </c>
      <c r="Q251" s="236">
        <v>0</v>
      </c>
      <c r="R251" s="236">
        <v>0</v>
      </c>
    </row>
    <row r="252" spans="1:18" ht="12.75">
      <c r="A252" s="234"/>
      <c r="B252" s="234"/>
      <c r="C252" s="234" t="s">
        <v>497</v>
      </c>
      <c r="D252" s="235" t="s">
        <v>498</v>
      </c>
      <c r="E252" s="236">
        <v>536440</v>
      </c>
      <c r="F252" s="236">
        <v>536440</v>
      </c>
      <c r="G252" s="236">
        <v>0</v>
      </c>
      <c r="H252" s="236">
        <v>536440</v>
      </c>
      <c r="I252" s="236">
        <v>0</v>
      </c>
      <c r="J252" s="236">
        <v>0</v>
      </c>
      <c r="K252" s="236">
        <v>0</v>
      </c>
      <c r="L252" s="236">
        <v>0</v>
      </c>
      <c r="M252" s="236">
        <v>0</v>
      </c>
      <c r="N252" s="236">
        <v>0</v>
      </c>
      <c r="O252" s="236">
        <v>0</v>
      </c>
      <c r="P252" s="236">
        <v>0</v>
      </c>
      <c r="Q252" s="236">
        <v>0</v>
      </c>
      <c r="R252" s="236">
        <v>0</v>
      </c>
    </row>
    <row r="253" spans="1:18" ht="12.75">
      <c r="A253" s="234"/>
      <c r="B253" s="234"/>
      <c r="C253" s="234" t="s">
        <v>483</v>
      </c>
      <c r="D253" s="235" t="s">
        <v>484</v>
      </c>
      <c r="E253" s="236">
        <v>8000</v>
      </c>
      <c r="F253" s="236">
        <v>8000</v>
      </c>
      <c r="G253" s="236">
        <v>0</v>
      </c>
      <c r="H253" s="236">
        <v>8000</v>
      </c>
      <c r="I253" s="236">
        <v>0</v>
      </c>
      <c r="J253" s="236">
        <v>0</v>
      </c>
      <c r="K253" s="236">
        <v>0</v>
      </c>
      <c r="L253" s="236">
        <v>0</v>
      </c>
      <c r="M253" s="236">
        <v>0</v>
      </c>
      <c r="N253" s="236">
        <v>0</v>
      </c>
      <c r="O253" s="236">
        <v>0</v>
      </c>
      <c r="P253" s="236">
        <v>0</v>
      </c>
      <c r="Q253" s="236">
        <v>0</v>
      </c>
      <c r="R253" s="236">
        <v>0</v>
      </c>
    </row>
    <row r="254" spans="1:18" ht="33.75">
      <c r="A254" s="234"/>
      <c r="B254" s="234"/>
      <c r="C254" s="234" t="s">
        <v>546</v>
      </c>
      <c r="D254" s="235" t="s">
        <v>547</v>
      </c>
      <c r="E254" s="236">
        <v>1084</v>
      </c>
      <c r="F254" s="236">
        <v>1084</v>
      </c>
      <c r="G254" s="236">
        <v>0</v>
      </c>
      <c r="H254" s="236">
        <v>1084</v>
      </c>
      <c r="I254" s="236">
        <v>0</v>
      </c>
      <c r="J254" s="236">
        <v>0</v>
      </c>
      <c r="K254" s="236">
        <v>0</v>
      </c>
      <c r="L254" s="236">
        <v>0</v>
      </c>
      <c r="M254" s="236">
        <v>0</v>
      </c>
      <c r="N254" s="236">
        <v>0</v>
      </c>
      <c r="O254" s="236">
        <v>0</v>
      </c>
      <c r="P254" s="236">
        <v>0</v>
      </c>
      <c r="Q254" s="236">
        <v>0</v>
      </c>
      <c r="R254" s="236">
        <v>0</v>
      </c>
    </row>
    <row r="255" spans="1:18" ht="33.75">
      <c r="A255" s="234"/>
      <c r="B255" s="234"/>
      <c r="C255" s="234" t="s">
        <v>613</v>
      </c>
      <c r="D255" s="235" t="s">
        <v>614</v>
      </c>
      <c r="E255" s="236">
        <v>2000</v>
      </c>
      <c r="F255" s="236">
        <v>2000</v>
      </c>
      <c r="G255" s="236">
        <v>0</v>
      </c>
      <c r="H255" s="236">
        <v>2000</v>
      </c>
      <c r="I255" s="236">
        <v>0</v>
      </c>
      <c r="J255" s="236">
        <v>0</v>
      </c>
      <c r="K255" s="236">
        <v>0</v>
      </c>
      <c r="L255" s="236">
        <v>0</v>
      </c>
      <c r="M255" s="236">
        <v>0</v>
      </c>
      <c r="N255" s="236">
        <v>0</v>
      </c>
      <c r="O255" s="236">
        <v>0</v>
      </c>
      <c r="P255" s="236">
        <v>0</v>
      </c>
      <c r="Q255" s="236">
        <v>0</v>
      </c>
      <c r="R255" s="236">
        <v>0</v>
      </c>
    </row>
    <row r="256" spans="1:18" ht="33.75">
      <c r="A256" s="231"/>
      <c r="B256" s="231" t="s">
        <v>615</v>
      </c>
      <c r="C256" s="231"/>
      <c r="D256" s="232" t="s">
        <v>616</v>
      </c>
      <c r="E256" s="233">
        <v>698520</v>
      </c>
      <c r="F256" s="233">
        <v>698520</v>
      </c>
      <c r="G256" s="233">
        <v>561596</v>
      </c>
      <c r="H256" s="233">
        <v>134724</v>
      </c>
      <c r="I256" s="233">
        <v>0</v>
      </c>
      <c r="J256" s="233">
        <v>2200</v>
      </c>
      <c r="K256" s="233">
        <v>0</v>
      </c>
      <c r="L256" s="233">
        <v>0</v>
      </c>
      <c r="M256" s="233">
        <v>0</v>
      </c>
      <c r="N256" s="233">
        <v>0</v>
      </c>
      <c r="O256" s="233">
        <v>0</v>
      </c>
      <c r="P256" s="233">
        <v>0</v>
      </c>
      <c r="Q256" s="233">
        <v>0</v>
      </c>
      <c r="R256" s="233">
        <v>0</v>
      </c>
    </row>
    <row r="257" spans="1:18" ht="33.75">
      <c r="A257" s="234"/>
      <c r="B257" s="234"/>
      <c r="C257" s="234" t="s">
        <v>556</v>
      </c>
      <c r="D257" s="235" t="s">
        <v>557</v>
      </c>
      <c r="E257" s="236">
        <v>2200</v>
      </c>
      <c r="F257" s="236">
        <v>2200</v>
      </c>
      <c r="G257" s="236">
        <v>0</v>
      </c>
      <c r="H257" s="236">
        <v>0</v>
      </c>
      <c r="I257" s="236">
        <v>0</v>
      </c>
      <c r="J257" s="236">
        <v>2200</v>
      </c>
      <c r="K257" s="236">
        <v>0</v>
      </c>
      <c r="L257" s="236">
        <v>0</v>
      </c>
      <c r="M257" s="236">
        <v>0</v>
      </c>
      <c r="N257" s="236">
        <v>0</v>
      </c>
      <c r="O257" s="236">
        <v>0</v>
      </c>
      <c r="P257" s="236">
        <v>0</v>
      </c>
      <c r="Q257" s="236">
        <v>0</v>
      </c>
      <c r="R257" s="236">
        <v>0</v>
      </c>
    </row>
    <row r="258" spans="1:18" ht="22.5">
      <c r="A258" s="234"/>
      <c r="B258" s="234"/>
      <c r="C258" s="234" t="s">
        <v>534</v>
      </c>
      <c r="D258" s="235" t="s">
        <v>535</v>
      </c>
      <c r="E258" s="236">
        <v>428439</v>
      </c>
      <c r="F258" s="236">
        <v>428439</v>
      </c>
      <c r="G258" s="236">
        <v>428439</v>
      </c>
      <c r="H258" s="236">
        <v>0</v>
      </c>
      <c r="I258" s="236">
        <v>0</v>
      </c>
      <c r="J258" s="236">
        <v>0</v>
      </c>
      <c r="K258" s="236">
        <v>0</v>
      </c>
      <c r="L258" s="236">
        <v>0</v>
      </c>
      <c r="M258" s="236">
        <v>0</v>
      </c>
      <c r="N258" s="236">
        <v>0</v>
      </c>
      <c r="O258" s="236">
        <v>0</v>
      </c>
      <c r="P258" s="236">
        <v>0</v>
      </c>
      <c r="Q258" s="236">
        <v>0</v>
      </c>
      <c r="R258" s="236">
        <v>0</v>
      </c>
    </row>
    <row r="259" spans="1:18" ht="22.5">
      <c r="A259" s="234"/>
      <c r="B259" s="234"/>
      <c r="C259" s="234" t="s">
        <v>536</v>
      </c>
      <c r="D259" s="235" t="s">
        <v>537</v>
      </c>
      <c r="E259" s="236">
        <v>35967</v>
      </c>
      <c r="F259" s="236">
        <v>35967</v>
      </c>
      <c r="G259" s="236">
        <v>35967</v>
      </c>
      <c r="H259" s="236">
        <v>0</v>
      </c>
      <c r="I259" s="236">
        <v>0</v>
      </c>
      <c r="J259" s="236">
        <v>0</v>
      </c>
      <c r="K259" s="236">
        <v>0</v>
      </c>
      <c r="L259" s="236">
        <v>0</v>
      </c>
      <c r="M259" s="236">
        <v>0</v>
      </c>
      <c r="N259" s="236">
        <v>0</v>
      </c>
      <c r="O259" s="236">
        <v>0</v>
      </c>
      <c r="P259" s="236">
        <v>0</v>
      </c>
      <c r="Q259" s="236">
        <v>0</v>
      </c>
      <c r="R259" s="236">
        <v>0</v>
      </c>
    </row>
    <row r="260" spans="1:18" ht="22.5">
      <c r="A260" s="234"/>
      <c r="B260" s="234"/>
      <c r="C260" s="234" t="s">
        <v>538</v>
      </c>
      <c r="D260" s="235" t="s">
        <v>539</v>
      </c>
      <c r="E260" s="236">
        <v>73004</v>
      </c>
      <c r="F260" s="236">
        <v>73004</v>
      </c>
      <c r="G260" s="236">
        <v>73004</v>
      </c>
      <c r="H260" s="236">
        <v>0</v>
      </c>
      <c r="I260" s="236">
        <v>0</v>
      </c>
      <c r="J260" s="236">
        <v>0</v>
      </c>
      <c r="K260" s="236">
        <v>0</v>
      </c>
      <c r="L260" s="236">
        <v>0</v>
      </c>
      <c r="M260" s="236">
        <v>0</v>
      </c>
      <c r="N260" s="236">
        <v>0</v>
      </c>
      <c r="O260" s="236">
        <v>0</v>
      </c>
      <c r="P260" s="236">
        <v>0</v>
      </c>
      <c r="Q260" s="236">
        <v>0</v>
      </c>
      <c r="R260" s="236">
        <v>0</v>
      </c>
    </row>
    <row r="261" spans="1:18" ht="12.75">
      <c r="A261" s="234"/>
      <c r="B261" s="234"/>
      <c r="C261" s="234" t="s">
        <v>540</v>
      </c>
      <c r="D261" s="235" t="s">
        <v>541</v>
      </c>
      <c r="E261" s="236">
        <v>12186</v>
      </c>
      <c r="F261" s="236">
        <v>12186</v>
      </c>
      <c r="G261" s="236">
        <v>12186</v>
      </c>
      <c r="H261" s="236">
        <v>0</v>
      </c>
      <c r="I261" s="236">
        <v>0</v>
      </c>
      <c r="J261" s="236">
        <v>0</v>
      </c>
      <c r="K261" s="236">
        <v>0</v>
      </c>
      <c r="L261" s="236">
        <v>0</v>
      </c>
      <c r="M261" s="236">
        <v>0</v>
      </c>
      <c r="N261" s="236">
        <v>0</v>
      </c>
      <c r="O261" s="236">
        <v>0</v>
      </c>
      <c r="P261" s="236">
        <v>0</v>
      </c>
      <c r="Q261" s="236">
        <v>0</v>
      </c>
      <c r="R261" s="236">
        <v>0</v>
      </c>
    </row>
    <row r="262" spans="1:18" ht="22.5">
      <c r="A262" s="234"/>
      <c r="B262" s="234"/>
      <c r="C262" s="234" t="s">
        <v>510</v>
      </c>
      <c r="D262" s="235" t="s">
        <v>511</v>
      </c>
      <c r="E262" s="236">
        <v>12000</v>
      </c>
      <c r="F262" s="236">
        <v>12000</v>
      </c>
      <c r="G262" s="236">
        <v>12000</v>
      </c>
      <c r="H262" s="236">
        <v>0</v>
      </c>
      <c r="I262" s="236">
        <v>0</v>
      </c>
      <c r="J262" s="236">
        <v>0</v>
      </c>
      <c r="K262" s="236">
        <v>0</v>
      </c>
      <c r="L262" s="236">
        <v>0</v>
      </c>
      <c r="M262" s="236">
        <v>0</v>
      </c>
      <c r="N262" s="236">
        <v>0</v>
      </c>
      <c r="O262" s="236">
        <v>0</v>
      </c>
      <c r="P262" s="236">
        <v>0</v>
      </c>
      <c r="Q262" s="236">
        <v>0</v>
      </c>
      <c r="R262" s="236">
        <v>0</v>
      </c>
    </row>
    <row r="263" spans="1:18" ht="22.5">
      <c r="A263" s="234"/>
      <c r="B263" s="234"/>
      <c r="C263" s="234" t="s">
        <v>495</v>
      </c>
      <c r="D263" s="235" t="s">
        <v>496</v>
      </c>
      <c r="E263" s="236">
        <v>28000</v>
      </c>
      <c r="F263" s="236">
        <v>28000</v>
      </c>
      <c r="G263" s="236">
        <v>0</v>
      </c>
      <c r="H263" s="236">
        <v>28000</v>
      </c>
      <c r="I263" s="236">
        <v>0</v>
      </c>
      <c r="J263" s="236">
        <v>0</v>
      </c>
      <c r="K263" s="236">
        <v>0</v>
      </c>
      <c r="L263" s="236">
        <v>0</v>
      </c>
      <c r="M263" s="236">
        <v>0</v>
      </c>
      <c r="N263" s="236">
        <v>0</v>
      </c>
      <c r="O263" s="236">
        <v>0</v>
      </c>
      <c r="P263" s="236">
        <v>0</v>
      </c>
      <c r="Q263" s="236">
        <v>0</v>
      </c>
      <c r="R263" s="236">
        <v>0</v>
      </c>
    </row>
    <row r="264" spans="1:18" ht="12.75">
      <c r="A264" s="234"/>
      <c r="B264" s="234"/>
      <c r="C264" s="234" t="s">
        <v>517</v>
      </c>
      <c r="D264" s="235" t="s">
        <v>518</v>
      </c>
      <c r="E264" s="236">
        <v>18890</v>
      </c>
      <c r="F264" s="236">
        <v>18890</v>
      </c>
      <c r="G264" s="236">
        <v>0</v>
      </c>
      <c r="H264" s="236">
        <v>18890</v>
      </c>
      <c r="I264" s="236">
        <v>0</v>
      </c>
      <c r="J264" s="236">
        <v>0</v>
      </c>
      <c r="K264" s="236">
        <v>0</v>
      </c>
      <c r="L264" s="236">
        <v>0</v>
      </c>
      <c r="M264" s="236">
        <v>0</v>
      </c>
      <c r="N264" s="236">
        <v>0</v>
      </c>
      <c r="O264" s="236">
        <v>0</v>
      </c>
      <c r="P264" s="236">
        <v>0</v>
      </c>
      <c r="Q264" s="236">
        <v>0</v>
      </c>
      <c r="R264" s="236">
        <v>0</v>
      </c>
    </row>
    <row r="265" spans="1:18" ht="12.75">
      <c r="A265" s="234"/>
      <c r="B265" s="234"/>
      <c r="C265" s="234" t="s">
        <v>512</v>
      </c>
      <c r="D265" s="235" t="s">
        <v>513</v>
      </c>
      <c r="E265" s="236">
        <v>1000</v>
      </c>
      <c r="F265" s="236">
        <v>1000</v>
      </c>
      <c r="G265" s="236">
        <v>0</v>
      </c>
      <c r="H265" s="236">
        <v>1000</v>
      </c>
      <c r="I265" s="236">
        <v>0</v>
      </c>
      <c r="J265" s="236">
        <v>0</v>
      </c>
      <c r="K265" s="236">
        <v>0</v>
      </c>
      <c r="L265" s="236">
        <v>0</v>
      </c>
      <c r="M265" s="236">
        <v>0</v>
      </c>
      <c r="N265" s="236">
        <v>0</v>
      </c>
      <c r="O265" s="236">
        <v>0</v>
      </c>
      <c r="P265" s="236">
        <v>0</v>
      </c>
      <c r="Q265" s="236">
        <v>0</v>
      </c>
      <c r="R265" s="236">
        <v>0</v>
      </c>
    </row>
    <row r="266" spans="1:18" ht="12.75">
      <c r="A266" s="234"/>
      <c r="B266" s="234"/>
      <c r="C266" s="234" t="s">
        <v>564</v>
      </c>
      <c r="D266" s="235" t="s">
        <v>565</v>
      </c>
      <c r="E266" s="236">
        <v>900</v>
      </c>
      <c r="F266" s="236">
        <v>900</v>
      </c>
      <c r="G266" s="236">
        <v>0</v>
      </c>
      <c r="H266" s="236">
        <v>900</v>
      </c>
      <c r="I266" s="236">
        <v>0</v>
      </c>
      <c r="J266" s="236">
        <v>0</v>
      </c>
      <c r="K266" s="236">
        <v>0</v>
      </c>
      <c r="L266" s="236">
        <v>0</v>
      </c>
      <c r="M266" s="236">
        <v>0</v>
      </c>
      <c r="N266" s="236">
        <v>0</v>
      </c>
      <c r="O266" s="236">
        <v>0</v>
      </c>
      <c r="P266" s="236">
        <v>0</v>
      </c>
      <c r="Q266" s="236">
        <v>0</v>
      </c>
      <c r="R266" s="236">
        <v>0</v>
      </c>
    </row>
    <row r="267" spans="1:18" ht="12.75">
      <c r="A267" s="234"/>
      <c r="B267" s="234"/>
      <c r="C267" s="234" t="s">
        <v>497</v>
      </c>
      <c r="D267" s="235" t="s">
        <v>498</v>
      </c>
      <c r="E267" s="236">
        <v>41640</v>
      </c>
      <c r="F267" s="236">
        <v>41640</v>
      </c>
      <c r="G267" s="236">
        <v>0</v>
      </c>
      <c r="H267" s="236">
        <v>41640</v>
      </c>
      <c r="I267" s="236">
        <v>0</v>
      </c>
      <c r="J267" s="236">
        <v>0</v>
      </c>
      <c r="K267" s="236">
        <v>0</v>
      </c>
      <c r="L267" s="236">
        <v>0</v>
      </c>
      <c r="M267" s="236">
        <v>0</v>
      </c>
      <c r="N267" s="236">
        <v>0</v>
      </c>
      <c r="O267" s="236">
        <v>0</v>
      </c>
      <c r="P267" s="236">
        <v>0</v>
      </c>
      <c r="Q267" s="236">
        <v>0</v>
      </c>
      <c r="R267" s="236">
        <v>0</v>
      </c>
    </row>
    <row r="268" spans="1:18" ht="22.5">
      <c r="A268" s="234"/>
      <c r="B268" s="234"/>
      <c r="C268" s="234" t="s">
        <v>566</v>
      </c>
      <c r="D268" s="235" t="s">
        <v>567</v>
      </c>
      <c r="E268" s="236">
        <v>1500</v>
      </c>
      <c r="F268" s="236">
        <v>1500</v>
      </c>
      <c r="G268" s="236">
        <v>0</v>
      </c>
      <c r="H268" s="236">
        <v>1500</v>
      </c>
      <c r="I268" s="236">
        <v>0</v>
      </c>
      <c r="J268" s="236">
        <v>0</v>
      </c>
      <c r="K268" s="236">
        <v>0</v>
      </c>
      <c r="L268" s="236">
        <v>0</v>
      </c>
      <c r="M268" s="236">
        <v>0</v>
      </c>
      <c r="N268" s="236">
        <v>0</v>
      </c>
      <c r="O268" s="236">
        <v>0</v>
      </c>
      <c r="P268" s="236">
        <v>0</v>
      </c>
      <c r="Q268" s="236">
        <v>0</v>
      </c>
      <c r="R268" s="236">
        <v>0</v>
      </c>
    </row>
    <row r="269" spans="1:18" ht="56.25">
      <c r="A269" s="234"/>
      <c r="B269" s="234"/>
      <c r="C269" s="234" t="s">
        <v>568</v>
      </c>
      <c r="D269" s="235" t="s">
        <v>569</v>
      </c>
      <c r="E269" s="236">
        <v>1500</v>
      </c>
      <c r="F269" s="236">
        <v>1500</v>
      </c>
      <c r="G269" s="236">
        <v>0</v>
      </c>
      <c r="H269" s="236">
        <v>1500</v>
      </c>
      <c r="I269" s="236">
        <v>0</v>
      </c>
      <c r="J269" s="236">
        <v>0</v>
      </c>
      <c r="K269" s="236">
        <v>0</v>
      </c>
      <c r="L269" s="236">
        <v>0</v>
      </c>
      <c r="M269" s="236">
        <v>0</v>
      </c>
      <c r="N269" s="236">
        <v>0</v>
      </c>
      <c r="O269" s="236">
        <v>0</v>
      </c>
      <c r="P269" s="236">
        <v>0</v>
      </c>
      <c r="Q269" s="236">
        <v>0</v>
      </c>
      <c r="R269" s="236">
        <v>0</v>
      </c>
    </row>
    <row r="270" spans="1:18" ht="56.25">
      <c r="A270" s="234"/>
      <c r="B270" s="234"/>
      <c r="C270" s="234" t="s">
        <v>542</v>
      </c>
      <c r="D270" s="235" t="s">
        <v>543</v>
      </c>
      <c r="E270" s="236">
        <v>5000</v>
      </c>
      <c r="F270" s="236">
        <v>5000</v>
      </c>
      <c r="G270" s="236">
        <v>0</v>
      </c>
      <c r="H270" s="236">
        <v>5000</v>
      </c>
      <c r="I270" s="236">
        <v>0</v>
      </c>
      <c r="J270" s="236">
        <v>0</v>
      </c>
      <c r="K270" s="236">
        <v>0</v>
      </c>
      <c r="L270" s="236">
        <v>0</v>
      </c>
      <c r="M270" s="236">
        <v>0</v>
      </c>
      <c r="N270" s="236">
        <v>0</v>
      </c>
      <c r="O270" s="236">
        <v>0</v>
      </c>
      <c r="P270" s="236">
        <v>0</v>
      </c>
      <c r="Q270" s="236">
        <v>0</v>
      </c>
      <c r="R270" s="236">
        <v>0</v>
      </c>
    </row>
    <row r="271" spans="1:18" ht="12.75">
      <c r="A271" s="234"/>
      <c r="B271" s="234"/>
      <c r="C271" s="234" t="s">
        <v>544</v>
      </c>
      <c r="D271" s="235" t="s">
        <v>545</v>
      </c>
      <c r="E271" s="236">
        <v>1000</v>
      </c>
      <c r="F271" s="236">
        <v>1000</v>
      </c>
      <c r="G271" s="236">
        <v>0</v>
      </c>
      <c r="H271" s="236">
        <v>1000</v>
      </c>
      <c r="I271" s="236">
        <v>0</v>
      </c>
      <c r="J271" s="236">
        <v>0</v>
      </c>
      <c r="K271" s="236">
        <v>0</v>
      </c>
      <c r="L271" s="236">
        <v>0</v>
      </c>
      <c r="M271" s="236">
        <v>0</v>
      </c>
      <c r="N271" s="236">
        <v>0</v>
      </c>
      <c r="O271" s="236">
        <v>0</v>
      </c>
      <c r="P271" s="236">
        <v>0</v>
      </c>
      <c r="Q271" s="236">
        <v>0</v>
      </c>
      <c r="R271" s="236">
        <v>0</v>
      </c>
    </row>
    <row r="272" spans="1:18" ht="12.75">
      <c r="A272" s="234"/>
      <c r="B272" s="234"/>
      <c r="C272" s="234" t="s">
        <v>483</v>
      </c>
      <c r="D272" s="235" t="s">
        <v>484</v>
      </c>
      <c r="E272" s="236">
        <v>5000</v>
      </c>
      <c r="F272" s="236">
        <v>5000</v>
      </c>
      <c r="G272" s="236">
        <v>0</v>
      </c>
      <c r="H272" s="236">
        <v>5000</v>
      </c>
      <c r="I272" s="236">
        <v>0</v>
      </c>
      <c r="J272" s="236">
        <v>0</v>
      </c>
      <c r="K272" s="236">
        <v>0</v>
      </c>
      <c r="L272" s="236">
        <v>0</v>
      </c>
      <c r="M272" s="236">
        <v>0</v>
      </c>
      <c r="N272" s="236">
        <v>0</v>
      </c>
      <c r="O272" s="236">
        <v>0</v>
      </c>
      <c r="P272" s="236">
        <v>0</v>
      </c>
      <c r="Q272" s="236">
        <v>0</v>
      </c>
      <c r="R272" s="236">
        <v>0</v>
      </c>
    </row>
    <row r="273" spans="1:18" ht="33.75">
      <c r="A273" s="234"/>
      <c r="B273" s="234"/>
      <c r="C273" s="234" t="s">
        <v>546</v>
      </c>
      <c r="D273" s="235" t="s">
        <v>547</v>
      </c>
      <c r="E273" s="236">
        <v>30294</v>
      </c>
      <c r="F273" s="236">
        <v>30294</v>
      </c>
      <c r="G273" s="236">
        <v>0</v>
      </c>
      <c r="H273" s="236">
        <v>30294</v>
      </c>
      <c r="I273" s="236">
        <v>0</v>
      </c>
      <c r="J273" s="236">
        <v>0</v>
      </c>
      <c r="K273" s="236">
        <v>0</v>
      </c>
      <c r="L273" s="236">
        <v>0</v>
      </c>
      <c r="M273" s="236">
        <v>0</v>
      </c>
      <c r="N273" s="236">
        <v>0</v>
      </c>
      <c r="O273" s="236">
        <v>0</v>
      </c>
      <c r="P273" s="236">
        <v>0</v>
      </c>
      <c r="Q273" s="236">
        <v>0</v>
      </c>
      <c r="R273" s="236">
        <v>0</v>
      </c>
    </row>
    <row r="274" spans="1:18" ht="22.5">
      <c r="A274" s="231"/>
      <c r="B274" s="231" t="s">
        <v>617</v>
      </c>
      <c r="C274" s="231"/>
      <c r="D274" s="232" t="s">
        <v>618</v>
      </c>
      <c r="E274" s="233">
        <v>35000</v>
      </c>
      <c r="F274" s="233">
        <v>35000</v>
      </c>
      <c r="G274" s="233">
        <v>0</v>
      </c>
      <c r="H274" s="233">
        <v>35000</v>
      </c>
      <c r="I274" s="233">
        <v>0</v>
      </c>
      <c r="J274" s="233">
        <v>0</v>
      </c>
      <c r="K274" s="233">
        <v>0</v>
      </c>
      <c r="L274" s="233">
        <v>0</v>
      </c>
      <c r="M274" s="233">
        <v>0</v>
      </c>
      <c r="N274" s="233">
        <v>0</v>
      </c>
      <c r="O274" s="233">
        <v>0</v>
      </c>
      <c r="P274" s="233">
        <v>0</v>
      </c>
      <c r="Q274" s="233">
        <v>0</v>
      </c>
      <c r="R274" s="233">
        <v>0</v>
      </c>
    </row>
    <row r="275" spans="1:18" ht="12.75">
      <c r="A275" s="234"/>
      <c r="B275" s="234"/>
      <c r="C275" s="234" t="s">
        <v>497</v>
      </c>
      <c r="D275" s="235" t="s">
        <v>498</v>
      </c>
      <c r="E275" s="236">
        <v>35000</v>
      </c>
      <c r="F275" s="236">
        <v>35000</v>
      </c>
      <c r="G275" s="236">
        <v>0</v>
      </c>
      <c r="H275" s="236">
        <v>35000</v>
      </c>
      <c r="I275" s="236">
        <v>0</v>
      </c>
      <c r="J275" s="236">
        <v>0</v>
      </c>
      <c r="K275" s="236">
        <v>0</v>
      </c>
      <c r="L275" s="236">
        <v>0</v>
      </c>
      <c r="M275" s="236">
        <v>0</v>
      </c>
      <c r="N275" s="236">
        <v>0</v>
      </c>
      <c r="O275" s="236">
        <v>0</v>
      </c>
      <c r="P275" s="236">
        <v>0</v>
      </c>
      <c r="Q275" s="236">
        <v>0</v>
      </c>
      <c r="R275" s="236">
        <v>0</v>
      </c>
    </row>
    <row r="276" spans="1:18" ht="22.5">
      <c r="A276" s="231"/>
      <c r="B276" s="231" t="s">
        <v>448</v>
      </c>
      <c r="C276" s="231"/>
      <c r="D276" s="232" t="s">
        <v>449</v>
      </c>
      <c r="E276" s="233">
        <v>1020282</v>
      </c>
      <c r="F276" s="233">
        <v>1020282</v>
      </c>
      <c r="G276" s="233">
        <v>642314</v>
      </c>
      <c r="H276" s="233">
        <v>376288</v>
      </c>
      <c r="I276" s="233">
        <v>0</v>
      </c>
      <c r="J276" s="233">
        <v>1680</v>
      </c>
      <c r="K276" s="233">
        <v>0</v>
      </c>
      <c r="L276" s="233">
        <v>0</v>
      </c>
      <c r="M276" s="233">
        <v>0</v>
      </c>
      <c r="N276" s="233">
        <v>0</v>
      </c>
      <c r="O276" s="233">
        <v>0</v>
      </c>
      <c r="P276" s="233">
        <v>0</v>
      </c>
      <c r="Q276" s="233">
        <v>0</v>
      </c>
      <c r="R276" s="233">
        <v>0</v>
      </c>
    </row>
    <row r="277" spans="1:18" ht="33.75">
      <c r="A277" s="234"/>
      <c r="B277" s="234"/>
      <c r="C277" s="234" t="s">
        <v>556</v>
      </c>
      <c r="D277" s="235" t="s">
        <v>557</v>
      </c>
      <c r="E277" s="236">
        <v>1680</v>
      </c>
      <c r="F277" s="236">
        <v>1680</v>
      </c>
      <c r="G277" s="236">
        <v>0</v>
      </c>
      <c r="H277" s="236">
        <v>0</v>
      </c>
      <c r="I277" s="236">
        <v>0</v>
      </c>
      <c r="J277" s="236">
        <v>1680</v>
      </c>
      <c r="K277" s="236">
        <v>0</v>
      </c>
      <c r="L277" s="236">
        <v>0</v>
      </c>
      <c r="M277" s="236">
        <v>0</v>
      </c>
      <c r="N277" s="236">
        <v>0</v>
      </c>
      <c r="O277" s="236">
        <v>0</v>
      </c>
      <c r="P277" s="236">
        <v>0</v>
      </c>
      <c r="Q277" s="236">
        <v>0</v>
      </c>
      <c r="R277" s="236">
        <v>0</v>
      </c>
    </row>
    <row r="278" spans="1:18" ht="22.5">
      <c r="A278" s="234"/>
      <c r="B278" s="234"/>
      <c r="C278" s="234" t="s">
        <v>534</v>
      </c>
      <c r="D278" s="235" t="s">
        <v>535</v>
      </c>
      <c r="E278" s="236">
        <v>507143</v>
      </c>
      <c r="F278" s="236">
        <v>507143</v>
      </c>
      <c r="G278" s="236">
        <v>507143</v>
      </c>
      <c r="H278" s="236">
        <v>0</v>
      </c>
      <c r="I278" s="236">
        <v>0</v>
      </c>
      <c r="J278" s="236">
        <v>0</v>
      </c>
      <c r="K278" s="236">
        <v>0</v>
      </c>
      <c r="L278" s="236">
        <v>0</v>
      </c>
      <c r="M278" s="236">
        <v>0</v>
      </c>
      <c r="N278" s="236">
        <v>0</v>
      </c>
      <c r="O278" s="236">
        <v>0</v>
      </c>
      <c r="P278" s="236">
        <v>0</v>
      </c>
      <c r="Q278" s="236">
        <v>0</v>
      </c>
      <c r="R278" s="236">
        <v>0</v>
      </c>
    </row>
    <row r="279" spans="1:18" ht="22.5">
      <c r="A279" s="234"/>
      <c r="B279" s="234"/>
      <c r="C279" s="234" t="s">
        <v>536</v>
      </c>
      <c r="D279" s="235" t="s">
        <v>537</v>
      </c>
      <c r="E279" s="236">
        <v>43101</v>
      </c>
      <c r="F279" s="236">
        <v>43101</v>
      </c>
      <c r="G279" s="236">
        <v>43101</v>
      </c>
      <c r="H279" s="236">
        <v>0</v>
      </c>
      <c r="I279" s="236">
        <v>0</v>
      </c>
      <c r="J279" s="236">
        <v>0</v>
      </c>
      <c r="K279" s="236">
        <v>0</v>
      </c>
      <c r="L279" s="236">
        <v>0</v>
      </c>
      <c r="M279" s="236">
        <v>0</v>
      </c>
      <c r="N279" s="236">
        <v>0</v>
      </c>
      <c r="O279" s="236">
        <v>0</v>
      </c>
      <c r="P279" s="236">
        <v>0</v>
      </c>
      <c r="Q279" s="236">
        <v>0</v>
      </c>
      <c r="R279" s="236">
        <v>0</v>
      </c>
    </row>
    <row r="280" spans="1:18" ht="22.5">
      <c r="A280" s="234"/>
      <c r="B280" s="234"/>
      <c r="C280" s="234" t="s">
        <v>538</v>
      </c>
      <c r="D280" s="235" t="s">
        <v>539</v>
      </c>
      <c r="E280" s="236">
        <v>78589</v>
      </c>
      <c r="F280" s="236">
        <v>78589</v>
      </c>
      <c r="G280" s="236">
        <v>78589</v>
      </c>
      <c r="H280" s="236">
        <v>0</v>
      </c>
      <c r="I280" s="236">
        <v>0</v>
      </c>
      <c r="J280" s="236">
        <v>0</v>
      </c>
      <c r="K280" s="236">
        <v>0</v>
      </c>
      <c r="L280" s="236">
        <v>0</v>
      </c>
      <c r="M280" s="236">
        <v>0</v>
      </c>
      <c r="N280" s="236">
        <v>0</v>
      </c>
      <c r="O280" s="236">
        <v>0</v>
      </c>
      <c r="P280" s="236">
        <v>0</v>
      </c>
      <c r="Q280" s="236">
        <v>0</v>
      </c>
      <c r="R280" s="236">
        <v>0</v>
      </c>
    </row>
    <row r="281" spans="1:18" ht="12.75">
      <c r="A281" s="234"/>
      <c r="B281" s="234"/>
      <c r="C281" s="234" t="s">
        <v>540</v>
      </c>
      <c r="D281" s="235" t="s">
        <v>541</v>
      </c>
      <c r="E281" s="236">
        <v>13481</v>
      </c>
      <c r="F281" s="236">
        <v>13481</v>
      </c>
      <c r="G281" s="236">
        <v>13481</v>
      </c>
      <c r="H281" s="236">
        <v>0</v>
      </c>
      <c r="I281" s="236">
        <v>0</v>
      </c>
      <c r="J281" s="236">
        <v>0</v>
      </c>
      <c r="K281" s="236">
        <v>0</v>
      </c>
      <c r="L281" s="236">
        <v>0</v>
      </c>
      <c r="M281" s="236">
        <v>0</v>
      </c>
      <c r="N281" s="236">
        <v>0</v>
      </c>
      <c r="O281" s="236">
        <v>0</v>
      </c>
      <c r="P281" s="236">
        <v>0</v>
      </c>
      <c r="Q281" s="236">
        <v>0</v>
      </c>
      <c r="R281" s="236">
        <v>0</v>
      </c>
    </row>
    <row r="282" spans="1:18" ht="12.75">
      <c r="A282" s="234"/>
      <c r="B282" s="234"/>
      <c r="C282" s="234" t="s">
        <v>609</v>
      </c>
      <c r="D282" s="235" t="s">
        <v>610</v>
      </c>
      <c r="E282" s="236">
        <v>352440</v>
      </c>
      <c r="F282" s="236">
        <v>352440</v>
      </c>
      <c r="G282" s="236">
        <v>0</v>
      </c>
      <c r="H282" s="236">
        <v>352440</v>
      </c>
      <c r="I282" s="236">
        <v>0</v>
      </c>
      <c r="J282" s="236">
        <v>0</v>
      </c>
      <c r="K282" s="236">
        <v>0</v>
      </c>
      <c r="L282" s="236">
        <v>0</v>
      </c>
      <c r="M282" s="236">
        <v>0</v>
      </c>
      <c r="N282" s="236">
        <v>0</v>
      </c>
      <c r="O282" s="236">
        <v>0</v>
      </c>
      <c r="P282" s="236">
        <v>0</v>
      </c>
      <c r="Q282" s="236">
        <v>0</v>
      </c>
      <c r="R282" s="236">
        <v>0</v>
      </c>
    </row>
    <row r="283" spans="1:18" ht="33.75">
      <c r="A283" s="234"/>
      <c r="B283" s="234"/>
      <c r="C283" s="234" t="s">
        <v>546</v>
      </c>
      <c r="D283" s="235" t="s">
        <v>547</v>
      </c>
      <c r="E283" s="236">
        <v>23848</v>
      </c>
      <c r="F283" s="236">
        <v>23848</v>
      </c>
      <c r="G283" s="236">
        <v>0</v>
      </c>
      <c r="H283" s="236">
        <v>23848</v>
      </c>
      <c r="I283" s="236">
        <v>0</v>
      </c>
      <c r="J283" s="236">
        <v>0</v>
      </c>
      <c r="K283" s="236">
        <v>0</v>
      </c>
      <c r="L283" s="236">
        <v>0</v>
      </c>
      <c r="M283" s="236">
        <v>0</v>
      </c>
      <c r="N283" s="236">
        <v>0</v>
      </c>
      <c r="O283" s="236">
        <v>0</v>
      </c>
      <c r="P283" s="236">
        <v>0</v>
      </c>
      <c r="Q283" s="236">
        <v>0</v>
      </c>
      <c r="R283" s="236">
        <v>0</v>
      </c>
    </row>
    <row r="284" spans="1:18" ht="12.75">
      <c r="A284" s="231"/>
      <c r="B284" s="231" t="s">
        <v>619</v>
      </c>
      <c r="C284" s="231"/>
      <c r="D284" s="232" t="s">
        <v>362</v>
      </c>
      <c r="E284" s="233">
        <v>121080</v>
      </c>
      <c r="F284" s="233">
        <v>121080</v>
      </c>
      <c r="G284" s="233">
        <v>0</v>
      </c>
      <c r="H284" s="233">
        <v>121080</v>
      </c>
      <c r="I284" s="233">
        <v>0</v>
      </c>
      <c r="J284" s="233">
        <v>0</v>
      </c>
      <c r="K284" s="233">
        <v>0</v>
      </c>
      <c r="L284" s="233">
        <v>0</v>
      </c>
      <c r="M284" s="233">
        <v>0</v>
      </c>
      <c r="N284" s="233">
        <v>0</v>
      </c>
      <c r="O284" s="233">
        <v>0</v>
      </c>
      <c r="P284" s="233">
        <v>0</v>
      </c>
      <c r="Q284" s="233">
        <v>0</v>
      </c>
      <c r="R284" s="233">
        <v>0</v>
      </c>
    </row>
    <row r="285" spans="1:18" ht="33.75">
      <c r="A285" s="234"/>
      <c r="B285" s="234"/>
      <c r="C285" s="234" t="s">
        <v>546</v>
      </c>
      <c r="D285" s="235" t="s">
        <v>547</v>
      </c>
      <c r="E285" s="236">
        <v>121080</v>
      </c>
      <c r="F285" s="236">
        <v>121080</v>
      </c>
      <c r="G285" s="236">
        <v>0</v>
      </c>
      <c r="H285" s="236">
        <v>121080</v>
      </c>
      <c r="I285" s="236">
        <v>0</v>
      </c>
      <c r="J285" s="236">
        <v>0</v>
      </c>
      <c r="K285" s="236">
        <v>0</v>
      </c>
      <c r="L285" s="236">
        <v>0</v>
      </c>
      <c r="M285" s="236">
        <v>0</v>
      </c>
      <c r="N285" s="236">
        <v>0</v>
      </c>
      <c r="O285" s="236">
        <v>0</v>
      </c>
      <c r="P285" s="236">
        <v>0</v>
      </c>
      <c r="Q285" s="236">
        <v>0</v>
      </c>
      <c r="R285" s="236">
        <v>0</v>
      </c>
    </row>
    <row r="286" spans="1:18" ht="12.75">
      <c r="A286" s="228" t="s">
        <v>620</v>
      </c>
      <c r="B286" s="228"/>
      <c r="C286" s="228"/>
      <c r="D286" s="229" t="s">
        <v>621</v>
      </c>
      <c r="E286" s="230">
        <v>300000</v>
      </c>
      <c r="F286" s="230">
        <v>300000</v>
      </c>
      <c r="G286" s="230">
        <v>119186</v>
      </c>
      <c r="H286" s="230">
        <v>58314</v>
      </c>
      <c r="I286" s="230">
        <v>118000</v>
      </c>
      <c r="J286" s="230">
        <v>4500</v>
      </c>
      <c r="K286" s="230">
        <v>0</v>
      </c>
      <c r="L286" s="230">
        <v>0</v>
      </c>
      <c r="M286" s="230">
        <v>0</v>
      </c>
      <c r="N286" s="230">
        <v>0</v>
      </c>
      <c r="O286" s="230">
        <v>0</v>
      </c>
      <c r="P286" s="230">
        <v>0</v>
      </c>
      <c r="Q286" s="230">
        <v>0</v>
      </c>
      <c r="R286" s="230">
        <v>0</v>
      </c>
    </row>
    <row r="287" spans="1:18" ht="12.75">
      <c r="A287" s="231"/>
      <c r="B287" s="231" t="s">
        <v>622</v>
      </c>
      <c r="C287" s="231"/>
      <c r="D287" s="232" t="s">
        <v>623</v>
      </c>
      <c r="E287" s="233">
        <v>20000</v>
      </c>
      <c r="F287" s="233">
        <v>20000</v>
      </c>
      <c r="G287" s="233">
        <v>0</v>
      </c>
      <c r="H287" s="233">
        <v>0</v>
      </c>
      <c r="I287" s="233">
        <v>20000</v>
      </c>
      <c r="J287" s="233">
        <v>0</v>
      </c>
      <c r="K287" s="233">
        <v>0</v>
      </c>
      <c r="L287" s="233">
        <v>0</v>
      </c>
      <c r="M287" s="233">
        <v>0</v>
      </c>
      <c r="N287" s="233">
        <v>0</v>
      </c>
      <c r="O287" s="233">
        <v>0</v>
      </c>
      <c r="P287" s="233">
        <v>0</v>
      </c>
      <c r="Q287" s="233">
        <v>0</v>
      </c>
      <c r="R287" s="233">
        <v>0</v>
      </c>
    </row>
    <row r="288" spans="1:18" ht="45">
      <c r="A288" s="234"/>
      <c r="B288" s="234"/>
      <c r="C288" s="234" t="s">
        <v>624</v>
      </c>
      <c r="D288" s="235" t="s">
        <v>625</v>
      </c>
      <c r="E288" s="236">
        <v>20000</v>
      </c>
      <c r="F288" s="236">
        <v>20000</v>
      </c>
      <c r="G288" s="236">
        <v>0</v>
      </c>
      <c r="H288" s="236">
        <v>0</v>
      </c>
      <c r="I288" s="236">
        <v>20000</v>
      </c>
      <c r="J288" s="236">
        <v>0</v>
      </c>
      <c r="K288" s="236">
        <v>0</v>
      </c>
      <c r="L288" s="236">
        <v>0</v>
      </c>
      <c r="M288" s="236">
        <v>0</v>
      </c>
      <c r="N288" s="236">
        <v>0</v>
      </c>
      <c r="O288" s="236">
        <v>0</v>
      </c>
      <c r="P288" s="236">
        <v>0</v>
      </c>
      <c r="Q288" s="236">
        <v>0</v>
      </c>
      <c r="R288" s="236">
        <v>0</v>
      </c>
    </row>
    <row r="289" spans="1:18" ht="12.75">
      <c r="A289" s="231"/>
      <c r="B289" s="231" t="s">
        <v>626</v>
      </c>
      <c r="C289" s="231"/>
      <c r="D289" s="232" t="s">
        <v>627</v>
      </c>
      <c r="E289" s="233">
        <v>3500</v>
      </c>
      <c r="F289" s="233">
        <v>3500</v>
      </c>
      <c r="G289" s="233">
        <v>0</v>
      </c>
      <c r="H289" s="233">
        <v>3500</v>
      </c>
      <c r="I289" s="233">
        <v>0</v>
      </c>
      <c r="J289" s="233">
        <v>0</v>
      </c>
      <c r="K289" s="233">
        <v>0</v>
      </c>
      <c r="L289" s="233">
        <v>0</v>
      </c>
      <c r="M289" s="233">
        <v>0</v>
      </c>
      <c r="N289" s="233">
        <v>0</v>
      </c>
      <c r="O289" s="233">
        <v>0</v>
      </c>
      <c r="P289" s="233">
        <v>0</v>
      </c>
      <c r="Q289" s="233">
        <v>0</v>
      </c>
      <c r="R289" s="233">
        <v>0</v>
      </c>
    </row>
    <row r="290" spans="1:18" ht="22.5">
      <c r="A290" s="234"/>
      <c r="B290" s="234"/>
      <c r="C290" s="234" t="s">
        <v>495</v>
      </c>
      <c r="D290" s="235" t="s">
        <v>496</v>
      </c>
      <c r="E290" s="236">
        <v>1000</v>
      </c>
      <c r="F290" s="236">
        <v>1000</v>
      </c>
      <c r="G290" s="236">
        <v>0</v>
      </c>
      <c r="H290" s="236">
        <v>1000</v>
      </c>
      <c r="I290" s="236">
        <v>0</v>
      </c>
      <c r="J290" s="236">
        <v>0</v>
      </c>
      <c r="K290" s="236">
        <v>0</v>
      </c>
      <c r="L290" s="236">
        <v>0</v>
      </c>
      <c r="M290" s="236">
        <v>0</v>
      </c>
      <c r="N290" s="236">
        <v>0</v>
      </c>
      <c r="O290" s="236">
        <v>0</v>
      </c>
      <c r="P290" s="236">
        <v>0</v>
      </c>
      <c r="Q290" s="236">
        <v>0</v>
      </c>
      <c r="R290" s="236">
        <v>0</v>
      </c>
    </row>
    <row r="291" spans="1:18" ht="12.75">
      <c r="A291" s="234"/>
      <c r="B291" s="234"/>
      <c r="C291" s="234" t="s">
        <v>497</v>
      </c>
      <c r="D291" s="235" t="s">
        <v>498</v>
      </c>
      <c r="E291" s="236">
        <v>2000</v>
      </c>
      <c r="F291" s="236">
        <v>2000</v>
      </c>
      <c r="G291" s="236">
        <v>0</v>
      </c>
      <c r="H291" s="236">
        <v>2000</v>
      </c>
      <c r="I291" s="236">
        <v>0</v>
      </c>
      <c r="J291" s="236">
        <v>0</v>
      </c>
      <c r="K291" s="236">
        <v>0</v>
      </c>
      <c r="L291" s="236">
        <v>0</v>
      </c>
      <c r="M291" s="236">
        <v>0</v>
      </c>
      <c r="N291" s="236">
        <v>0</v>
      </c>
      <c r="O291" s="236">
        <v>0</v>
      </c>
      <c r="P291" s="236">
        <v>0</v>
      </c>
      <c r="Q291" s="236">
        <v>0</v>
      </c>
      <c r="R291" s="236">
        <v>0</v>
      </c>
    </row>
    <row r="292" spans="1:18" ht="33.75">
      <c r="A292" s="234"/>
      <c r="B292" s="234"/>
      <c r="C292" s="234" t="s">
        <v>548</v>
      </c>
      <c r="D292" s="235" t="s">
        <v>549</v>
      </c>
      <c r="E292" s="236">
        <v>500</v>
      </c>
      <c r="F292" s="236">
        <v>500</v>
      </c>
      <c r="G292" s="236">
        <v>0</v>
      </c>
      <c r="H292" s="236">
        <v>500</v>
      </c>
      <c r="I292" s="236">
        <v>0</v>
      </c>
      <c r="J292" s="236">
        <v>0</v>
      </c>
      <c r="K292" s="236">
        <v>0</v>
      </c>
      <c r="L292" s="236">
        <v>0</v>
      </c>
      <c r="M292" s="236">
        <v>0</v>
      </c>
      <c r="N292" s="236">
        <v>0</v>
      </c>
      <c r="O292" s="236">
        <v>0</v>
      </c>
      <c r="P292" s="236">
        <v>0</v>
      </c>
      <c r="Q292" s="236">
        <v>0</v>
      </c>
      <c r="R292" s="236">
        <v>0</v>
      </c>
    </row>
    <row r="293" spans="1:18" ht="22.5">
      <c r="A293" s="231"/>
      <c r="B293" s="231" t="s">
        <v>628</v>
      </c>
      <c r="C293" s="231"/>
      <c r="D293" s="232" t="s">
        <v>629</v>
      </c>
      <c r="E293" s="233">
        <v>276500</v>
      </c>
      <c r="F293" s="233">
        <v>276500</v>
      </c>
      <c r="G293" s="233">
        <v>119186</v>
      </c>
      <c r="H293" s="233">
        <v>54814</v>
      </c>
      <c r="I293" s="233">
        <v>98000</v>
      </c>
      <c r="J293" s="233">
        <v>4500</v>
      </c>
      <c r="K293" s="233">
        <v>0</v>
      </c>
      <c r="L293" s="233">
        <v>0</v>
      </c>
      <c r="M293" s="233">
        <v>0</v>
      </c>
      <c r="N293" s="233">
        <v>0</v>
      </c>
      <c r="O293" s="233">
        <v>0</v>
      </c>
      <c r="P293" s="233">
        <v>0</v>
      </c>
      <c r="Q293" s="233">
        <v>0</v>
      </c>
      <c r="R293" s="233">
        <v>0</v>
      </c>
    </row>
    <row r="294" spans="1:18" ht="56.25">
      <c r="A294" s="234"/>
      <c r="B294" s="234"/>
      <c r="C294" s="234" t="s">
        <v>630</v>
      </c>
      <c r="D294" s="235" t="s">
        <v>631</v>
      </c>
      <c r="E294" s="236">
        <v>98000</v>
      </c>
      <c r="F294" s="236">
        <v>98000</v>
      </c>
      <c r="G294" s="236">
        <v>0</v>
      </c>
      <c r="H294" s="236">
        <v>0</v>
      </c>
      <c r="I294" s="236">
        <v>98000</v>
      </c>
      <c r="J294" s="236">
        <v>0</v>
      </c>
      <c r="K294" s="236">
        <v>0</v>
      </c>
      <c r="L294" s="236">
        <v>0</v>
      </c>
      <c r="M294" s="236">
        <v>0</v>
      </c>
      <c r="N294" s="236">
        <v>0</v>
      </c>
      <c r="O294" s="236">
        <v>0</v>
      </c>
      <c r="P294" s="236">
        <v>0</v>
      </c>
      <c r="Q294" s="236">
        <v>0</v>
      </c>
      <c r="R294" s="236">
        <v>0</v>
      </c>
    </row>
    <row r="295" spans="1:18" ht="33.75">
      <c r="A295" s="234"/>
      <c r="B295" s="234"/>
      <c r="C295" s="234" t="s">
        <v>493</v>
      </c>
      <c r="D295" s="235" t="s">
        <v>494</v>
      </c>
      <c r="E295" s="236">
        <v>4500</v>
      </c>
      <c r="F295" s="236">
        <v>4500</v>
      </c>
      <c r="G295" s="236">
        <v>0</v>
      </c>
      <c r="H295" s="236">
        <v>0</v>
      </c>
      <c r="I295" s="236">
        <v>0</v>
      </c>
      <c r="J295" s="236">
        <v>4500</v>
      </c>
      <c r="K295" s="236">
        <v>0</v>
      </c>
      <c r="L295" s="236">
        <v>0</v>
      </c>
      <c r="M295" s="236">
        <v>0</v>
      </c>
      <c r="N295" s="236">
        <v>0</v>
      </c>
      <c r="O295" s="236">
        <v>0</v>
      </c>
      <c r="P295" s="236">
        <v>0</v>
      </c>
      <c r="Q295" s="236">
        <v>0</v>
      </c>
      <c r="R295" s="236">
        <v>0</v>
      </c>
    </row>
    <row r="296" spans="1:18" ht="22.5">
      <c r="A296" s="234"/>
      <c r="B296" s="234"/>
      <c r="C296" s="234" t="s">
        <v>534</v>
      </c>
      <c r="D296" s="235" t="s">
        <v>535</v>
      </c>
      <c r="E296" s="236">
        <v>25300</v>
      </c>
      <c r="F296" s="236">
        <v>25300</v>
      </c>
      <c r="G296" s="236">
        <v>25300</v>
      </c>
      <c r="H296" s="236">
        <v>0</v>
      </c>
      <c r="I296" s="236">
        <v>0</v>
      </c>
      <c r="J296" s="236">
        <v>0</v>
      </c>
      <c r="K296" s="236">
        <v>0</v>
      </c>
      <c r="L296" s="236">
        <v>0</v>
      </c>
      <c r="M296" s="236">
        <v>0</v>
      </c>
      <c r="N296" s="236">
        <v>0</v>
      </c>
      <c r="O296" s="236">
        <v>0</v>
      </c>
      <c r="P296" s="236">
        <v>0</v>
      </c>
      <c r="Q296" s="236">
        <v>0</v>
      </c>
      <c r="R296" s="236">
        <v>0</v>
      </c>
    </row>
    <row r="297" spans="1:18" ht="22.5">
      <c r="A297" s="234"/>
      <c r="B297" s="234"/>
      <c r="C297" s="234" t="s">
        <v>536</v>
      </c>
      <c r="D297" s="235" t="s">
        <v>537</v>
      </c>
      <c r="E297" s="236">
        <v>2000</v>
      </c>
      <c r="F297" s="236">
        <v>2000</v>
      </c>
      <c r="G297" s="236">
        <v>2000</v>
      </c>
      <c r="H297" s="236">
        <v>0</v>
      </c>
      <c r="I297" s="236">
        <v>0</v>
      </c>
      <c r="J297" s="236">
        <v>0</v>
      </c>
      <c r="K297" s="236">
        <v>0</v>
      </c>
      <c r="L297" s="236">
        <v>0</v>
      </c>
      <c r="M297" s="236">
        <v>0</v>
      </c>
      <c r="N297" s="236">
        <v>0</v>
      </c>
      <c r="O297" s="236">
        <v>0</v>
      </c>
      <c r="P297" s="236">
        <v>0</v>
      </c>
      <c r="Q297" s="236">
        <v>0</v>
      </c>
      <c r="R297" s="236">
        <v>0</v>
      </c>
    </row>
    <row r="298" spans="1:18" ht="22.5">
      <c r="A298" s="234"/>
      <c r="B298" s="234"/>
      <c r="C298" s="234" t="s">
        <v>538</v>
      </c>
      <c r="D298" s="235" t="s">
        <v>539</v>
      </c>
      <c r="E298" s="236">
        <v>9538</v>
      </c>
      <c r="F298" s="236">
        <v>9538</v>
      </c>
      <c r="G298" s="236">
        <v>9538</v>
      </c>
      <c r="H298" s="236">
        <v>0</v>
      </c>
      <c r="I298" s="236">
        <v>0</v>
      </c>
      <c r="J298" s="236">
        <v>0</v>
      </c>
      <c r="K298" s="236">
        <v>0</v>
      </c>
      <c r="L298" s="236">
        <v>0</v>
      </c>
      <c r="M298" s="236">
        <v>0</v>
      </c>
      <c r="N298" s="236">
        <v>0</v>
      </c>
      <c r="O298" s="236">
        <v>0</v>
      </c>
      <c r="P298" s="236">
        <v>0</v>
      </c>
      <c r="Q298" s="236">
        <v>0</v>
      </c>
      <c r="R298" s="236">
        <v>0</v>
      </c>
    </row>
    <row r="299" spans="1:18" ht="12.75">
      <c r="A299" s="234"/>
      <c r="B299" s="234"/>
      <c r="C299" s="234" t="s">
        <v>540</v>
      </c>
      <c r="D299" s="235" t="s">
        <v>541</v>
      </c>
      <c r="E299" s="236">
        <v>1679</v>
      </c>
      <c r="F299" s="236">
        <v>1679</v>
      </c>
      <c r="G299" s="236">
        <v>1679</v>
      </c>
      <c r="H299" s="236">
        <v>0</v>
      </c>
      <c r="I299" s="236">
        <v>0</v>
      </c>
      <c r="J299" s="236">
        <v>0</v>
      </c>
      <c r="K299" s="236">
        <v>0</v>
      </c>
      <c r="L299" s="236">
        <v>0</v>
      </c>
      <c r="M299" s="236">
        <v>0</v>
      </c>
      <c r="N299" s="236">
        <v>0</v>
      </c>
      <c r="O299" s="236">
        <v>0</v>
      </c>
      <c r="P299" s="236">
        <v>0</v>
      </c>
      <c r="Q299" s="236">
        <v>0</v>
      </c>
      <c r="R299" s="236">
        <v>0</v>
      </c>
    </row>
    <row r="300" spans="1:18" ht="22.5">
      <c r="A300" s="234"/>
      <c r="B300" s="234"/>
      <c r="C300" s="234" t="s">
        <v>510</v>
      </c>
      <c r="D300" s="235" t="s">
        <v>511</v>
      </c>
      <c r="E300" s="236">
        <v>80669</v>
      </c>
      <c r="F300" s="236">
        <v>80669</v>
      </c>
      <c r="G300" s="236">
        <v>80669</v>
      </c>
      <c r="H300" s="236">
        <v>0</v>
      </c>
      <c r="I300" s="236">
        <v>0</v>
      </c>
      <c r="J300" s="236">
        <v>0</v>
      </c>
      <c r="K300" s="236">
        <v>0</v>
      </c>
      <c r="L300" s="236">
        <v>0</v>
      </c>
      <c r="M300" s="236">
        <v>0</v>
      </c>
      <c r="N300" s="236">
        <v>0</v>
      </c>
      <c r="O300" s="236">
        <v>0</v>
      </c>
      <c r="P300" s="236">
        <v>0</v>
      </c>
      <c r="Q300" s="236">
        <v>0</v>
      </c>
      <c r="R300" s="236">
        <v>0</v>
      </c>
    </row>
    <row r="301" spans="1:18" ht="22.5">
      <c r="A301" s="234"/>
      <c r="B301" s="234"/>
      <c r="C301" s="234" t="s">
        <v>495</v>
      </c>
      <c r="D301" s="235" t="s">
        <v>496</v>
      </c>
      <c r="E301" s="236">
        <v>6500</v>
      </c>
      <c r="F301" s="236">
        <v>6500</v>
      </c>
      <c r="G301" s="236">
        <v>0</v>
      </c>
      <c r="H301" s="236">
        <v>6500</v>
      </c>
      <c r="I301" s="236">
        <v>0</v>
      </c>
      <c r="J301" s="236">
        <v>0</v>
      </c>
      <c r="K301" s="236">
        <v>0</v>
      </c>
      <c r="L301" s="236">
        <v>0</v>
      </c>
      <c r="M301" s="236">
        <v>0</v>
      </c>
      <c r="N301" s="236">
        <v>0</v>
      </c>
      <c r="O301" s="236">
        <v>0</v>
      </c>
      <c r="P301" s="236">
        <v>0</v>
      </c>
      <c r="Q301" s="236">
        <v>0</v>
      </c>
      <c r="R301" s="236">
        <v>0</v>
      </c>
    </row>
    <row r="302" spans="1:18" ht="22.5">
      <c r="A302" s="234"/>
      <c r="B302" s="234"/>
      <c r="C302" s="234" t="s">
        <v>562</v>
      </c>
      <c r="D302" s="235" t="s">
        <v>563</v>
      </c>
      <c r="E302" s="236">
        <v>1000</v>
      </c>
      <c r="F302" s="236">
        <v>1000</v>
      </c>
      <c r="G302" s="236">
        <v>0</v>
      </c>
      <c r="H302" s="236">
        <v>1000</v>
      </c>
      <c r="I302" s="236">
        <v>0</v>
      </c>
      <c r="J302" s="236">
        <v>0</v>
      </c>
      <c r="K302" s="236">
        <v>0</v>
      </c>
      <c r="L302" s="236">
        <v>0</v>
      </c>
      <c r="M302" s="236">
        <v>0</v>
      </c>
      <c r="N302" s="236">
        <v>0</v>
      </c>
      <c r="O302" s="236">
        <v>0</v>
      </c>
      <c r="P302" s="236">
        <v>0</v>
      </c>
      <c r="Q302" s="236">
        <v>0</v>
      </c>
      <c r="R302" s="236">
        <v>0</v>
      </c>
    </row>
    <row r="303" spans="1:18" ht="12.75">
      <c r="A303" s="234"/>
      <c r="B303" s="234"/>
      <c r="C303" s="234" t="s">
        <v>517</v>
      </c>
      <c r="D303" s="235" t="s">
        <v>518</v>
      </c>
      <c r="E303" s="236">
        <v>10000</v>
      </c>
      <c r="F303" s="236">
        <v>10000</v>
      </c>
      <c r="G303" s="236">
        <v>0</v>
      </c>
      <c r="H303" s="236">
        <v>10000</v>
      </c>
      <c r="I303" s="236">
        <v>0</v>
      </c>
      <c r="J303" s="236">
        <v>0</v>
      </c>
      <c r="K303" s="236">
        <v>0</v>
      </c>
      <c r="L303" s="236">
        <v>0</v>
      </c>
      <c r="M303" s="236">
        <v>0</v>
      </c>
      <c r="N303" s="236">
        <v>0</v>
      </c>
      <c r="O303" s="236">
        <v>0</v>
      </c>
      <c r="P303" s="236">
        <v>0</v>
      </c>
      <c r="Q303" s="236">
        <v>0</v>
      </c>
      <c r="R303" s="236">
        <v>0</v>
      </c>
    </row>
    <row r="304" spans="1:18" ht="12.75">
      <c r="A304" s="234"/>
      <c r="B304" s="234"/>
      <c r="C304" s="234" t="s">
        <v>497</v>
      </c>
      <c r="D304" s="235" t="s">
        <v>498</v>
      </c>
      <c r="E304" s="236">
        <v>26250</v>
      </c>
      <c r="F304" s="236">
        <v>26250</v>
      </c>
      <c r="G304" s="236">
        <v>0</v>
      </c>
      <c r="H304" s="236">
        <v>26250</v>
      </c>
      <c r="I304" s="236">
        <v>0</v>
      </c>
      <c r="J304" s="236">
        <v>0</v>
      </c>
      <c r="K304" s="236">
        <v>0</v>
      </c>
      <c r="L304" s="236">
        <v>0</v>
      </c>
      <c r="M304" s="236">
        <v>0</v>
      </c>
      <c r="N304" s="236">
        <v>0</v>
      </c>
      <c r="O304" s="236">
        <v>0</v>
      </c>
      <c r="P304" s="236">
        <v>0</v>
      </c>
      <c r="Q304" s="236">
        <v>0</v>
      </c>
      <c r="R304" s="236">
        <v>0</v>
      </c>
    </row>
    <row r="305" spans="1:18" ht="56.25">
      <c r="A305" s="234"/>
      <c r="B305" s="234"/>
      <c r="C305" s="234" t="s">
        <v>542</v>
      </c>
      <c r="D305" s="235" t="s">
        <v>543</v>
      </c>
      <c r="E305" s="236">
        <v>1500</v>
      </c>
      <c r="F305" s="236">
        <v>1500</v>
      </c>
      <c r="G305" s="236">
        <v>0</v>
      </c>
      <c r="H305" s="236">
        <v>1500</v>
      </c>
      <c r="I305" s="236">
        <v>0</v>
      </c>
      <c r="J305" s="236">
        <v>0</v>
      </c>
      <c r="K305" s="236">
        <v>0</v>
      </c>
      <c r="L305" s="236">
        <v>0</v>
      </c>
      <c r="M305" s="236">
        <v>0</v>
      </c>
      <c r="N305" s="236">
        <v>0</v>
      </c>
      <c r="O305" s="236">
        <v>0</v>
      </c>
      <c r="P305" s="236">
        <v>0</v>
      </c>
      <c r="Q305" s="236">
        <v>0</v>
      </c>
      <c r="R305" s="236">
        <v>0</v>
      </c>
    </row>
    <row r="306" spans="1:18" ht="33.75">
      <c r="A306" s="234"/>
      <c r="B306" s="234"/>
      <c r="C306" s="234" t="s">
        <v>521</v>
      </c>
      <c r="D306" s="235" t="s">
        <v>522</v>
      </c>
      <c r="E306" s="236">
        <v>5000</v>
      </c>
      <c r="F306" s="236">
        <v>5000</v>
      </c>
      <c r="G306" s="236">
        <v>0</v>
      </c>
      <c r="H306" s="236">
        <v>5000</v>
      </c>
      <c r="I306" s="236">
        <v>0</v>
      </c>
      <c r="J306" s="236">
        <v>0</v>
      </c>
      <c r="K306" s="236">
        <v>0</v>
      </c>
      <c r="L306" s="236">
        <v>0</v>
      </c>
      <c r="M306" s="236">
        <v>0</v>
      </c>
      <c r="N306" s="236">
        <v>0</v>
      </c>
      <c r="O306" s="236">
        <v>0</v>
      </c>
      <c r="P306" s="236">
        <v>0</v>
      </c>
      <c r="Q306" s="236">
        <v>0</v>
      </c>
      <c r="R306" s="236">
        <v>0</v>
      </c>
    </row>
    <row r="307" spans="1:18" ht="12.75">
      <c r="A307" s="234"/>
      <c r="B307" s="234"/>
      <c r="C307" s="234" t="s">
        <v>544</v>
      </c>
      <c r="D307" s="235" t="s">
        <v>545</v>
      </c>
      <c r="E307" s="236">
        <v>200</v>
      </c>
      <c r="F307" s="236">
        <v>200</v>
      </c>
      <c r="G307" s="236">
        <v>0</v>
      </c>
      <c r="H307" s="236">
        <v>200</v>
      </c>
      <c r="I307" s="236">
        <v>0</v>
      </c>
      <c r="J307" s="236">
        <v>0</v>
      </c>
      <c r="K307" s="236">
        <v>0</v>
      </c>
      <c r="L307" s="236">
        <v>0</v>
      </c>
      <c r="M307" s="236">
        <v>0</v>
      </c>
      <c r="N307" s="236">
        <v>0</v>
      </c>
      <c r="O307" s="236">
        <v>0</v>
      </c>
      <c r="P307" s="236">
        <v>0</v>
      </c>
      <c r="Q307" s="236">
        <v>0</v>
      </c>
      <c r="R307" s="236">
        <v>0</v>
      </c>
    </row>
    <row r="308" spans="1:18" ht="12.75">
      <c r="A308" s="234"/>
      <c r="B308" s="234"/>
      <c r="C308" s="234" t="s">
        <v>483</v>
      </c>
      <c r="D308" s="235" t="s">
        <v>484</v>
      </c>
      <c r="E308" s="236">
        <v>2273</v>
      </c>
      <c r="F308" s="236">
        <v>2273</v>
      </c>
      <c r="G308" s="236">
        <v>0</v>
      </c>
      <c r="H308" s="236">
        <v>2273</v>
      </c>
      <c r="I308" s="236">
        <v>0</v>
      </c>
      <c r="J308" s="236">
        <v>0</v>
      </c>
      <c r="K308" s="236">
        <v>0</v>
      </c>
      <c r="L308" s="236">
        <v>0</v>
      </c>
      <c r="M308" s="236">
        <v>0</v>
      </c>
      <c r="N308" s="236">
        <v>0</v>
      </c>
      <c r="O308" s="236">
        <v>0</v>
      </c>
      <c r="P308" s="236">
        <v>0</v>
      </c>
      <c r="Q308" s="236">
        <v>0</v>
      </c>
      <c r="R308" s="236">
        <v>0</v>
      </c>
    </row>
    <row r="309" spans="1:18" ht="33.75">
      <c r="A309" s="234"/>
      <c r="B309" s="234"/>
      <c r="C309" s="234" t="s">
        <v>546</v>
      </c>
      <c r="D309" s="235" t="s">
        <v>547</v>
      </c>
      <c r="E309" s="236">
        <v>1091</v>
      </c>
      <c r="F309" s="236">
        <v>1091</v>
      </c>
      <c r="G309" s="236">
        <v>0</v>
      </c>
      <c r="H309" s="236">
        <v>1091</v>
      </c>
      <c r="I309" s="236">
        <v>0</v>
      </c>
      <c r="J309" s="236">
        <v>0</v>
      </c>
      <c r="K309" s="236">
        <v>0</v>
      </c>
      <c r="L309" s="236">
        <v>0</v>
      </c>
      <c r="M309" s="236">
        <v>0</v>
      </c>
      <c r="N309" s="236">
        <v>0</v>
      </c>
      <c r="O309" s="236">
        <v>0</v>
      </c>
      <c r="P309" s="236">
        <v>0</v>
      </c>
      <c r="Q309" s="236">
        <v>0</v>
      </c>
      <c r="R309" s="236">
        <v>0</v>
      </c>
    </row>
    <row r="310" spans="1:18" ht="33.75">
      <c r="A310" s="234"/>
      <c r="B310" s="234"/>
      <c r="C310" s="234" t="s">
        <v>548</v>
      </c>
      <c r="D310" s="235" t="s">
        <v>549</v>
      </c>
      <c r="E310" s="236">
        <v>1000</v>
      </c>
      <c r="F310" s="236">
        <v>1000</v>
      </c>
      <c r="G310" s="236">
        <v>0</v>
      </c>
      <c r="H310" s="236">
        <v>1000</v>
      </c>
      <c r="I310" s="236">
        <v>0</v>
      </c>
      <c r="J310" s="236">
        <v>0</v>
      </c>
      <c r="K310" s="236">
        <v>0</v>
      </c>
      <c r="L310" s="236">
        <v>0</v>
      </c>
      <c r="M310" s="236">
        <v>0</v>
      </c>
      <c r="N310" s="236">
        <v>0</v>
      </c>
      <c r="O310" s="236">
        <v>0</v>
      </c>
      <c r="P310" s="236">
        <v>0</v>
      </c>
      <c r="Q310" s="236">
        <v>0</v>
      </c>
      <c r="R310" s="236">
        <v>0</v>
      </c>
    </row>
    <row r="311" spans="1:18" ht="12.75">
      <c r="A311" s="228" t="s">
        <v>450</v>
      </c>
      <c r="B311" s="228"/>
      <c r="C311" s="228"/>
      <c r="D311" s="229" t="s">
        <v>451</v>
      </c>
      <c r="E311" s="230">
        <v>10219794</v>
      </c>
      <c r="F311" s="230">
        <v>10219794</v>
      </c>
      <c r="G311" s="230">
        <v>1051087</v>
      </c>
      <c r="H311" s="230">
        <v>663061</v>
      </c>
      <c r="I311" s="230">
        <v>0</v>
      </c>
      <c r="J311" s="230">
        <v>8505646</v>
      </c>
      <c r="K311" s="230">
        <v>0</v>
      </c>
      <c r="L311" s="230">
        <v>0</v>
      </c>
      <c r="M311" s="230">
        <v>0</v>
      </c>
      <c r="N311" s="230">
        <v>0</v>
      </c>
      <c r="O311" s="230">
        <v>0</v>
      </c>
      <c r="P311" s="230">
        <v>0</v>
      </c>
      <c r="Q311" s="230">
        <v>0</v>
      </c>
      <c r="R311" s="230">
        <v>0</v>
      </c>
    </row>
    <row r="312" spans="1:18" ht="12.75">
      <c r="A312" s="231"/>
      <c r="B312" s="231" t="s">
        <v>632</v>
      </c>
      <c r="C312" s="231"/>
      <c r="D312" s="232" t="s">
        <v>633</v>
      </c>
      <c r="E312" s="233">
        <v>150000</v>
      </c>
      <c r="F312" s="233">
        <v>150000</v>
      </c>
      <c r="G312" s="233">
        <v>0</v>
      </c>
      <c r="H312" s="233">
        <v>150000</v>
      </c>
      <c r="I312" s="233">
        <v>0</v>
      </c>
      <c r="J312" s="233">
        <v>0</v>
      </c>
      <c r="K312" s="233">
        <v>0</v>
      </c>
      <c r="L312" s="233">
        <v>0</v>
      </c>
      <c r="M312" s="233">
        <v>0</v>
      </c>
      <c r="N312" s="233">
        <v>0</v>
      </c>
      <c r="O312" s="233">
        <v>0</v>
      </c>
      <c r="P312" s="233">
        <v>0</v>
      </c>
      <c r="Q312" s="233">
        <v>0</v>
      </c>
      <c r="R312" s="233">
        <v>0</v>
      </c>
    </row>
    <row r="313" spans="1:18" ht="45">
      <c r="A313" s="234"/>
      <c r="B313" s="234"/>
      <c r="C313" s="234" t="s">
        <v>634</v>
      </c>
      <c r="D313" s="235" t="s">
        <v>635</v>
      </c>
      <c r="E313" s="236">
        <v>150000</v>
      </c>
      <c r="F313" s="236">
        <v>150000</v>
      </c>
      <c r="G313" s="236">
        <v>0</v>
      </c>
      <c r="H313" s="236">
        <v>150000</v>
      </c>
      <c r="I313" s="236">
        <v>0</v>
      </c>
      <c r="J313" s="236">
        <v>0</v>
      </c>
      <c r="K313" s="236">
        <v>0</v>
      </c>
      <c r="L313" s="236">
        <v>0</v>
      </c>
      <c r="M313" s="236">
        <v>0</v>
      </c>
      <c r="N313" s="236">
        <v>0</v>
      </c>
      <c r="O313" s="236">
        <v>0</v>
      </c>
      <c r="P313" s="236">
        <v>0</v>
      </c>
      <c r="Q313" s="236">
        <v>0</v>
      </c>
      <c r="R313" s="236">
        <v>0</v>
      </c>
    </row>
    <row r="314" spans="1:18" ht="67.5">
      <c r="A314" s="231"/>
      <c r="B314" s="231" t="s">
        <v>452</v>
      </c>
      <c r="C314" s="231"/>
      <c r="D314" s="232" t="s">
        <v>453</v>
      </c>
      <c r="E314" s="233">
        <v>7459336</v>
      </c>
      <c r="F314" s="233">
        <v>7459336</v>
      </c>
      <c r="G314" s="233">
        <v>226248</v>
      </c>
      <c r="H314" s="233">
        <v>46750</v>
      </c>
      <c r="I314" s="233">
        <v>0</v>
      </c>
      <c r="J314" s="233">
        <v>7186338</v>
      </c>
      <c r="K314" s="233">
        <v>0</v>
      </c>
      <c r="L314" s="233">
        <v>0</v>
      </c>
      <c r="M314" s="233">
        <v>0</v>
      </c>
      <c r="N314" s="233">
        <v>0</v>
      </c>
      <c r="O314" s="233">
        <v>0</v>
      </c>
      <c r="P314" s="233">
        <v>0</v>
      </c>
      <c r="Q314" s="233">
        <v>0</v>
      </c>
      <c r="R314" s="233">
        <v>0</v>
      </c>
    </row>
    <row r="315" spans="1:18" ht="12.75">
      <c r="A315" s="234"/>
      <c r="B315" s="234"/>
      <c r="C315" s="234" t="s">
        <v>636</v>
      </c>
      <c r="D315" s="235" t="s">
        <v>637</v>
      </c>
      <c r="E315" s="236">
        <v>7186338</v>
      </c>
      <c r="F315" s="236">
        <v>7186338</v>
      </c>
      <c r="G315" s="236">
        <v>0</v>
      </c>
      <c r="H315" s="236">
        <v>0</v>
      </c>
      <c r="I315" s="236">
        <v>0</v>
      </c>
      <c r="J315" s="236">
        <v>7186338</v>
      </c>
      <c r="K315" s="236">
        <v>0</v>
      </c>
      <c r="L315" s="236">
        <v>0</v>
      </c>
      <c r="M315" s="236">
        <v>0</v>
      </c>
      <c r="N315" s="236">
        <v>0</v>
      </c>
      <c r="O315" s="236">
        <v>0</v>
      </c>
      <c r="P315" s="236">
        <v>0</v>
      </c>
      <c r="Q315" s="236">
        <v>0</v>
      </c>
      <c r="R315" s="236">
        <v>0</v>
      </c>
    </row>
    <row r="316" spans="1:18" ht="22.5">
      <c r="A316" s="234"/>
      <c r="B316" s="234"/>
      <c r="C316" s="234" t="s">
        <v>534</v>
      </c>
      <c r="D316" s="235" t="s">
        <v>535</v>
      </c>
      <c r="E316" s="236">
        <v>131260</v>
      </c>
      <c r="F316" s="236">
        <v>131260</v>
      </c>
      <c r="G316" s="236">
        <v>131260</v>
      </c>
      <c r="H316" s="236">
        <v>0</v>
      </c>
      <c r="I316" s="236">
        <v>0</v>
      </c>
      <c r="J316" s="236">
        <v>0</v>
      </c>
      <c r="K316" s="236">
        <v>0</v>
      </c>
      <c r="L316" s="236">
        <v>0</v>
      </c>
      <c r="M316" s="236">
        <v>0</v>
      </c>
      <c r="N316" s="236">
        <v>0</v>
      </c>
      <c r="O316" s="236">
        <v>0</v>
      </c>
      <c r="P316" s="236">
        <v>0</v>
      </c>
      <c r="Q316" s="236">
        <v>0</v>
      </c>
      <c r="R316" s="236">
        <v>0</v>
      </c>
    </row>
    <row r="317" spans="1:18" ht="22.5">
      <c r="A317" s="234"/>
      <c r="B317" s="234"/>
      <c r="C317" s="234" t="s">
        <v>536</v>
      </c>
      <c r="D317" s="235" t="s">
        <v>537</v>
      </c>
      <c r="E317" s="236">
        <v>10685</v>
      </c>
      <c r="F317" s="236">
        <v>10685</v>
      </c>
      <c r="G317" s="236">
        <v>10685</v>
      </c>
      <c r="H317" s="236">
        <v>0</v>
      </c>
      <c r="I317" s="236">
        <v>0</v>
      </c>
      <c r="J317" s="236">
        <v>0</v>
      </c>
      <c r="K317" s="236">
        <v>0</v>
      </c>
      <c r="L317" s="236">
        <v>0</v>
      </c>
      <c r="M317" s="236">
        <v>0</v>
      </c>
      <c r="N317" s="236">
        <v>0</v>
      </c>
      <c r="O317" s="236">
        <v>0</v>
      </c>
      <c r="P317" s="236">
        <v>0</v>
      </c>
      <c r="Q317" s="236">
        <v>0</v>
      </c>
      <c r="R317" s="236">
        <v>0</v>
      </c>
    </row>
    <row r="318" spans="1:18" ht="22.5">
      <c r="A318" s="234"/>
      <c r="B318" s="234"/>
      <c r="C318" s="234" t="s">
        <v>538</v>
      </c>
      <c r="D318" s="235" t="s">
        <v>539</v>
      </c>
      <c r="E318" s="236">
        <v>78065</v>
      </c>
      <c r="F318" s="236">
        <v>78065</v>
      </c>
      <c r="G318" s="236">
        <v>78065</v>
      </c>
      <c r="H318" s="236">
        <v>0</v>
      </c>
      <c r="I318" s="236">
        <v>0</v>
      </c>
      <c r="J318" s="236">
        <v>0</v>
      </c>
      <c r="K318" s="236">
        <v>0</v>
      </c>
      <c r="L318" s="236">
        <v>0</v>
      </c>
      <c r="M318" s="236">
        <v>0</v>
      </c>
      <c r="N318" s="236">
        <v>0</v>
      </c>
      <c r="O318" s="236">
        <v>0</v>
      </c>
      <c r="P318" s="236">
        <v>0</v>
      </c>
      <c r="Q318" s="236">
        <v>0</v>
      </c>
      <c r="R318" s="236">
        <v>0</v>
      </c>
    </row>
    <row r="319" spans="1:18" ht="12.75">
      <c r="A319" s="234"/>
      <c r="B319" s="234"/>
      <c r="C319" s="234" t="s">
        <v>540</v>
      </c>
      <c r="D319" s="235" t="s">
        <v>541</v>
      </c>
      <c r="E319" s="236">
        <v>3478</v>
      </c>
      <c r="F319" s="236">
        <v>3478</v>
      </c>
      <c r="G319" s="236">
        <v>3478</v>
      </c>
      <c r="H319" s="236">
        <v>0</v>
      </c>
      <c r="I319" s="236">
        <v>0</v>
      </c>
      <c r="J319" s="236">
        <v>0</v>
      </c>
      <c r="K319" s="236">
        <v>0</v>
      </c>
      <c r="L319" s="236">
        <v>0</v>
      </c>
      <c r="M319" s="236">
        <v>0</v>
      </c>
      <c r="N319" s="236">
        <v>0</v>
      </c>
      <c r="O319" s="236">
        <v>0</v>
      </c>
      <c r="P319" s="236">
        <v>0</v>
      </c>
      <c r="Q319" s="236">
        <v>0</v>
      </c>
      <c r="R319" s="236">
        <v>0</v>
      </c>
    </row>
    <row r="320" spans="1:18" ht="22.5">
      <c r="A320" s="234"/>
      <c r="B320" s="234"/>
      <c r="C320" s="234" t="s">
        <v>510</v>
      </c>
      <c r="D320" s="235" t="s">
        <v>511</v>
      </c>
      <c r="E320" s="236">
        <v>2760</v>
      </c>
      <c r="F320" s="236">
        <v>2760</v>
      </c>
      <c r="G320" s="236">
        <v>2760</v>
      </c>
      <c r="H320" s="236">
        <v>0</v>
      </c>
      <c r="I320" s="236">
        <v>0</v>
      </c>
      <c r="J320" s="236">
        <v>0</v>
      </c>
      <c r="K320" s="236">
        <v>0</v>
      </c>
      <c r="L320" s="236">
        <v>0</v>
      </c>
      <c r="M320" s="236">
        <v>0</v>
      </c>
      <c r="N320" s="236">
        <v>0</v>
      </c>
      <c r="O320" s="236">
        <v>0</v>
      </c>
      <c r="P320" s="236">
        <v>0</v>
      </c>
      <c r="Q320" s="236">
        <v>0</v>
      </c>
      <c r="R320" s="236">
        <v>0</v>
      </c>
    </row>
    <row r="321" spans="1:18" ht="22.5">
      <c r="A321" s="234"/>
      <c r="B321" s="234"/>
      <c r="C321" s="234" t="s">
        <v>495</v>
      </c>
      <c r="D321" s="235" t="s">
        <v>496</v>
      </c>
      <c r="E321" s="236">
        <v>12000</v>
      </c>
      <c r="F321" s="236">
        <v>12000</v>
      </c>
      <c r="G321" s="236">
        <v>0</v>
      </c>
      <c r="H321" s="236">
        <v>12000</v>
      </c>
      <c r="I321" s="236">
        <v>0</v>
      </c>
      <c r="J321" s="236">
        <v>0</v>
      </c>
      <c r="K321" s="236">
        <v>0</v>
      </c>
      <c r="L321" s="236">
        <v>0</v>
      </c>
      <c r="M321" s="236">
        <v>0</v>
      </c>
      <c r="N321" s="236">
        <v>0</v>
      </c>
      <c r="O321" s="236">
        <v>0</v>
      </c>
      <c r="P321" s="236">
        <v>0</v>
      </c>
      <c r="Q321" s="236">
        <v>0</v>
      </c>
      <c r="R321" s="236">
        <v>0</v>
      </c>
    </row>
    <row r="322" spans="1:18" ht="12.75">
      <c r="A322" s="234"/>
      <c r="B322" s="234"/>
      <c r="C322" s="234" t="s">
        <v>497</v>
      </c>
      <c r="D322" s="235" t="s">
        <v>498</v>
      </c>
      <c r="E322" s="236">
        <v>25000</v>
      </c>
      <c r="F322" s="236">
        <v>25000</v>
      </c>
      <c r="G322" s="236">
        <v>0</v>
      </c>
      <c r="H322" s="236">
        <v>25000</v>
      </c>
      <c r="I322" s="236">
        <v>0</v>
      </c>
      <c r="J322" s="236">
        <v>0</v>
      </c>
      <c r="K322" s="236">
        <v>0</v>
      </c>
      <c r="L322" s="236">
        <v>0</v>
      </c>
      <c r="M322" s="236">
        <v>0</v>
      </c>
      <c r="N322" s="236">
        <v>0</v>
      </c>
      <c r="O322" s="236">
        <v>0</v>
      </c>
      <c r="P322" s="236">
        <v>0</v>
      </c>
      <c r="Q322" s="236">
        <v>0</v>
      </c>
      <c r="R322" s="236">
        <v>0</v>
      </c>
    </row>
    <row r="323" spans="1:18" ht="56.25">
      <c r="A323" s="234"/>
      <c r="B323" s="234"/>
      <c r="C323" s="234" t="s">
        <v>542</v>
      </c>
      <c r="D323" s="235" t="s">
        <v>543</v>
      </c>
      <c r="E323" s="236">
        <v>3683</v>
      </c>
      <c r="F323" s="236">
        <v>3683</v>
      </c>
      <c r="G323" s="236">
        <v>0</v>
      </c>
      <c r="H323" s="236">
        <v>3683</v>
      </c>
      <c r="I323" s="236">
        <v>0</v>
      </c>
      <c r="J323" s="236">
        <v>0</v>
      </c>
      <c r="K323" s="236">
        <v>0</v>
      </c>
      <c r="L323" s="236">
        <v>0</v>
      </c>
      <c r="M323" s="236">
        <v>0</v>
      </c>
      <c r="N323" s="236">
        <v>0</v>
      </c>
      <c r="O323" s="236">
        <v>0</v>
      </c>
      <c r="P323" s="236">
        <v>0</v>
      </c>
      <c r="Q323" s="236">
        <v>0</v>
      </c>
      <c r="R323" s="236">
        <v>0</v>
      </c>
    </row>
    <row r="324" spans="1:18" ht="33.75">
      <c r="A324" s="234"/>
      <c r="B324" s="234"/>
      <c r="C324" s="234" t="s">
        <v>546</v>
      </c>
      <c r="D324" s="235" t="s">
        <v>547</v>
      </c>
      <c r="E324" s="236">
        <v>4400</v>
      </c>
      <c r="F324" s="236">
        <v>4400</v>
      </c>
      <c r="G324" s="236">
        <v>0</v>
      </c>
      <c r="H324" s="236">
        <v>4400</v>
      </c>
      <c r="I324" s="236">
        <v>0</v>
      </c>
      <c r="J324" s="236">
        <v>0</v>
      </c>
      <c r="K324" s="236">
        <v>0</v>
      </c>
      <c r="L324" s="236">
        <v>0</v>
      </c>
      <c r="M324" s="236">
        <v>0</v>
      </c>
      <c r="N324" s="236">
        <v>0</v>
      </c>
      <c r="O324" s="236">
        <v>0</v>
      </c>
      <c r="P324" s="236">
        <v>0</v>
      </c>
      <c r="Q324" s="236">
        <v>0</v>
      </c>
      <c r="R324" s="236">
        <v>0</v>
      </c>
    </row>
    <row r="325" spans="1:18" ht="33.75">
      <c r="A325" s="234"/>
      <c r="B325" s="234"/>
      <c r="C325" s="234" t="s">
        <v>589</v>
      </c>
      <c r="D325" s="235" t="s">
        <v>590</v>
      </c>
      <c r="E325" s="236">
        <v>167</v>
      </c>
      <c r="F325" s="236">
        <v>167</v>
      </c>
      <c r="G325" s="236">
        <v>0</v>
      </c>
      <c r="H325" s="236">
        <v>167</v>
      </c>
      <c r="I325" s="236">
        <v>0</v>
      </c>
      <c r="J325" s="236">
        <v>0</v>
      </c>
      <c r="K325" s="236">
        <v>0</v>
      </c>
      <c r="L325" s="236">
        <v>0</v>
      </c>
      <c r="M325" s="236">
        <v>0</v>
      </c>
      <c r="N325" s="236">
        <v>0</v>
      </c>
      <c r="O325" s="236">
        <v>0</v>
      </c>
      <c r="P325" s="236">
        <v>0</v>
      </c>
      <c r="Q325" s="236">
        <v>0</v>
      </c>
      <c r="R325" s="236">
        <v>0</v>
      </c>
    </row>
    <row r="326" spans="1:18" ht="33.75">
      <c r="A326" s="234"/>
      <c r="B326" s="234"/>
      <c r="C326" s="234" t="s">
        <v>548</v>
      </c>
      <c r="D326" s="235" t="s">
        <v>549</v>
      </c>
      <c r="E326" s="236">
        <v>1500</v>
      </c>
      <c r="F326" s="236">
        <v>1500</v>
      </c>
      <c r="G326" s="236">
        <v>0</v>
      </c>
      <c r="H326" s="236">
        <v>1500</v>
      </c>
      <c r="I326" s="236">
        <v>0</v>
      </c>
      <c r="J326" s="236">
        <v>0</v>
      </c>
      <c r="K326" s="236">
        <v>0</v>
      </c>
      <c r="L326" s="236">
        <v>0</v>
      </c>
      <c r="M326" s="236">
        <v>0</v>
      </c>
      <c r="N326" s="236">
        <v>0</v>
      </c>
      <c r="O326" s="236">
        <v>0</v>
      </c>
      <c r="P326" s="236">
        <v>0</v>
      </c>
      <c r="Q326" s="236">
        <v>0</v>
      </c>
      <c r="R326" s="236">
        <v>0</v>
      </c>
    </row>
    <row r="327" spans="1:18" ht="101.25">
      <c r="A327" s="231"/>
      <c r="B327" s="231" t="s">
        <v>454</v>
      </c>
      <c r="C327" s="231"/>
      <c r="D327" s="232" t="s">
        <v>455</v>
      </c>
      <c r="E327" s="233">
        <v>40015</v>
      </c>
      <c r="F327" s="233">
        <v>40015</v>
      </c>
      <c r="G327" s="233">
        <v>40015</v>
      </c>
      <c r="H327" s="233">
        <v>0</v>
      </c>
      <c r="I327" s="233">
        <v>0</v>
      </c>
      <c r="J327" s="233">
        <v>0</v>
      </c>
      <c r="K327" s="233">
        <v>0</v>
      </c>
      <c r="L327" s="233">
        <v>0</v>
      </c>
      <c r="M327" s="233">
        <v>0</v>
      </c>
      <c r="N327" s="233">
        <v>0</v>
      </c>
      <c r="O327" s="233">
        <v>0</v>
      </c>
      <c r="P327" s="233">
        <v>0</v>
      </c>
      <c r="Q327" s="233">
        <v>0</v>
      </c>
      <c r="R327" s="233">
        <v>0</v>
      </c>
    </row>
    <row r="328" spans="1:18" ht="22.5">
      <c r="A328" s="234"/>
      <c r="B328" s="234"/>
      <c r="C328" s="234" t="s">
        <v>638</v>
      </c>
      <c r="D328" s="235" t="s">
        <v>639</v>
      </c>
      <c r="E328" s="236">
        <v>40015</v>
      </c>
      <c r="F328" s="236">
        <v>40015</v>
      </c>
      <c r="G328" s="236">
        <v>40015</v>
      </c>
      <c r="H328" s="236">
        <v>0</v>
      </c>
      <c r="I328" s="236">
        <v>0</v>
      </c>
      <c r="J328" s="236">
        <v>0</v>
      </c>
      <c r="K328" s="236">
        <v>0</v>
      </c>
      <c r="L328" s="236">
        <v>0</v>
      </c>
      <c r="M328" s="236">
        <v>0</v>
      </c>
      <c r="N328" s="236">
        <v>0</v>
      </c>
      <c r="O328" s="236">
        <v>0</v>
      </c>
      <c r="P328" s="236">
        <v>0</v>
      </c>
      <c r="Q328" s="236">
        <v>0</v>
      </c>
      <c r="R328" s="236">
        <v>0</v>
      </c>
    </row>
    <row r="329" spans="1:18" ht="45">
      <c r="A329" s="231"/>
      <c r="B329" s="231" t="s">
        <v>458</v>
      </c>
      <c r="C329" s="231"/>
      <c r="D329" s="232" t="s">
        <v>459</v>
      </c>
      <c r="E329" s="233">
        <v>172405</v>
      </c>
      <c r="F329" s="233">
        <v>172405</v>
      </c>
      <c r="G329" s="233">
        <v>0</v>
      </c>
      <c r="H329" s="233">
        <v>0</v>
      </c>
      <c r="I329" s="233">
        <v>0</v>
      </c>
      <c r="J329" s="233">
        <v>172405</v>
      </c>
      <c r="K329" s="233">
        <v>0</v>
      </c>
      <c r="L329" s="233">
        <v>0</v>
      </c>
      <c r="M329" s="233">
        <v>0</v>
      </c>
      <c r="N329" s="233">
        <v>0</v>
      </c>
      <c r="O329" s="233">
        <v>0</v>
      </c>
      <c r="P329" s="233">
        <v>0</v>
      </c>
      <c r="Q329" s="233">
        <v>0</v>
      </c>
      <c r="R329" s="233">
        <v>0</v>
      </c>
    </row>
    <row r="330" spans="1:18" ht="12.75">
      <c r="A330" s="234"/>
      <c r="B330" s="234"/>
      <c r="C330" s="234" t="s">
        <v>636</v>
      </c>
      <c r="D330" s="235" t="s">
        <v>637</v>
      </c>
      <c r="E330" s="236">
        <v>172405</v>
      </c>
      <c r="F330" s="236">
        <v>172405</v>
      </c>
      <c r="G330" s="236">
        <v>0</v>
      </c>
      <c r="H330" s="236">
        <v>0</v>
      </c>
      <c r="I330" s="236">
        <v>0</v>
      </c>
      <c r="J330" s="236">
        <v>172405</v>
      </c>
      <c r="K330" s="236">
        <v>0</v>
      </c>
      <c r="L330" s="236">
        <v>0</v>
      </c>
      <c r="M330" s="236">
        <v>0</v>
      </c>
      <c r="N330" s="236">
        <v>0</v>
      </c>
      <c r="O330" s="236">
        <v>0</v>
      </c>
      <c r="P330" s="236">
        <v>0</v>
      </c>
      <c r="Q330" s="236">
        <v>0</v>
      </c>
      <c r="R330" s="236">
        <v>0</v>
      </c>
    </row>
    <row r="331" spans="1:18" ht="12.75">
      <c r="A331" s="231"/>
      <c r="B331" s="231" t="s">
        <v>640</v>
      </c>
      <c r="C331" s="231"/>
      <c r="D331" s="232" t="s">
        <v>641</v>
      </c>
      <c r="E331" s="233">
        <v>650000</v>
      </c>
      <c r="F331" s="233">
        <v>650000</v>
      </c>
      <c r="G331" s="233">
        <v>0</v>
      </c>
      <c r="H331" s="233">
        <v>0</v>
      </c>
      <c r="I331" s="233">
        <v>0</v>
      </c>
      <c r="J331" s="233">
        <v>650000</v>
      </c>
      <c r="K331" s="233">
        <v>0</v>
      </c>
      <c r="L331" s="233">
        <v>0</v>
      </c>
      <c r="M331" s="233">
        <v>0</v>
      </c>
      <c r="N331" s="233">
        <v>0</v>
      </c>
      <c r="O331" s="233">
        <v>0</v>
      </c>
      <c r="P331" s="233">
        <v>0</v>
      </c>
      <c r="Q331" s="233">
        <v>0</v>
      </c>
      <c r="R331" s="233">
        <v>0</v>
      </c>
    </row>
    <row r="332" spans="1:18" ht="12.75">
      <c r="A332" s="234"/>
      <c r="B332" s="234"/>
      <c r="C332" s="234" t="s">
        <v>636</v>
      </c>
      <c r="D332" s="235" t="s">
        <v>637</v>
      </c>
      <c r="E332" s="236">
        <v>650000</v>
      </c>
      <c r="F332" s="236">
        <v>650000</v>
      </c>
      <c r="G332" s="236">
        <v>0</v>
      </c>
      <c r="H332" s="236">
        <v>0</v>
      </c>
      <c r="I332" s="236">
        <v>0</v>
      </c>
      <c r="J332" s="236">
        <v>650000</v>
      </c>
      <c r="K332" s="236">
        <v>0</v>
      </c>
      <c r="L332" s="236">
        <v>0</v>
      </c>
      <c r="M332" s="236">
        <v>0</v>
      </c>
      <c r="N332" s="236">
        <v>0</v>
      </c>
      <c r="O332" s="236">
        <v>0</v>
      </c>
      <c r="P332" s="236">
        <v>0</v>
      </c>
      <c r="Q332" s="236">
        <v>0</v>
      </c>
      <c r="R332" s="236">
        <v>0</v>
      </c>
    </row>
    <row r="333" spans="1:18" ht="12.75">
      <c r="A333" s="231"/>
      <c r="B333" s="231" t="s">
        <v>460</v>
      </c>
      <c r="C333" s="231"/>
      <c r="D333" s="232" t="s">
        <v>461</v>
      </c>
      <c r="E333" s="233">
        <v>289555</v>
      </c>
      <c r="F333" s="233">
        <v>289555</v>
      </c>
      <c r="G333" s="233">
        <v>0</v>
      </c>
      <c r="H333" s="233">
        <v>0</v>
      </c>
      <c r="I333" s="233">
        <v>0</v>
      </c>
      <c r="J333" s="233">
        <v>289555</v>
      </c>
      <c r="K333" s="233">
        <v>0</v>
      </c>
      <c r="L333" s="233">
        <v>0</v>
      </c>
      <c r="M333" s="233">
        <v>0</v>
      </c>
      <c r="N333" s="233">
        <v>0</v>
      </c>
      <c r="O333" s="233">
        <v>0</v>
      </c>
      <c r="P333" s="233">
        <v>0</v>
      </c>
      <c r="Q333" s="233">
        <v>0</v>
      </c>
      <c r="R333" s="233">
        <v>0</v>
      </c>
    </row>
    <row r="334" spans="1:18" ht="12.75">
      <c r="A334" s="234"/>
      <c r="B334" s="234"/>
      <c r="C334" s="234" t="s">
        <v>636</v>
      </c>
      <c r="D334" s="235" t="s">
        <v>637</v>
      </c>
      <c r="E334" s="236">
        <v>289555</v>
      </c>
      <c r="F334" s="236">
        <v>289555</v>
      </c>
      <c r="G334" s="236">
        <v>0</v>
      </c>
      <c r="H334" s="236">
        <v>0</v>
      </c>
      <c r="I334" s="236">
        <v>0</v>
      </c>
      <c r="J334" s="236">
        <v>289555</v>
      </c>
      <c r="K334" s="236">
        <v>0</v>
      </c>
      <c r="L334" s="236">
        <v>0</v>
      </c>
      <c r="M334" s="236">
        <v>0</v>
      </c>
      <c r="N334" s="236">
        <v>0</v>
      </c>
      <c r="O334" s="236">
        <v>0</v>
      </c>
      <c r="P334" s="236">
        <v>0</v>
      </c>
      <c r="Q334" s="236">
        <v>0</v>
      </c>
      <c r="R334" s="236">
        <v>0</v>
      </c>
    </row>
    <row r="335" spans="1:18" ht="12.75">
      <c r="A335" s="231"/>
      <c r="B335" s="231" t="s">
        <v>462</v>
      </c>
      <c r="C335" s="231"/>
      <c r="D335" s="232" t="s">
        <v>463</v>
      </c>
      <c r="E335" s="233">
        <v>870779</v>
      </c>
      <c r="F335" s="233">
        <v>870779</v>
      </c>
      <c r="G335" s="233">
        <v>760288</v>
      </c>
      <c r="H335" s="233">
        <v>105377</v>
      </c>
      <c r="I335" s="233">
        <v>0</v>
      </c>
      <c r="J335" s="233">
        <v>5114</v>
      </c>
      <c r="K335" s="233">
        <v>0</v>
      </c>
      <c r="L335" s="233">
        <v>0</v>
      </c>
      <c r="M335" s="233">
        <v>0</v>
      </c>
      <c r="N335" s="233">
        <v>0</v>
      </c>
      <c r="O335" s="233">
        <v>0</v>
      </c>
      <c r="P335" s="233">
        <v>0</v>
      </c>
      <c r="Q335" s="233">
        <v>0</v>
      </c>
      <c r="R335" s="233">
        <v>0</v>
      </c>
    </row>
    <row r="336" spans="1:18" ht="33.75">
      <c r="A336" s="234"/>
      <c r="B336" s="234"/>
      <c r="C336" s="234" t="s">
        <v>556</v>
      </c>
      <c r="D336" s="235" t="s">
        <v>557</v>
      </c>
      <c r="E336" s="236">
        <v>5114</v>
      </c>
      <c r="F336" s="236">
        <v>5114</v>
      </c>
      <c r="G336" s="236">
        <v>0</v>
      </c>
      <c r="H336" s="236">
        <v>0</v>
      </c>
      <c r="I336" s="236">
        <v>0</v>
      </c>
      <c r="J336" s="236">
        <v>5114</v>
      </c>
      <c r="K336" s="236">
        <v>0</v>
      </c>
      <c r="L336" s="236">
        <v>0</v>
      </c>
      <c r="M336" s="236">
        <v>0</v>
      </c>
      <c r="N336" s="236">
        <v>0</v>
      </c>
      <c r="O336" s="236">
        <v>0</v>
      </c>
      <c r="P336" s="236">
        <v>0</v>
      </c>
      <c r="Q336" s="236">
        <v>0</v>
      </c>
      <c r="R336" s="236">
        <v>0</v>
      </c>
    </row>
    <row r="337" spans="1:18" ht="22.5">
      <c r="A337" s="234"/>
      <c r="B337" s="234"/>
      <c r="C337" s="234" t="s">
        <v>534</v>
      </c>
      <c r="D337" s="235" t="s">
        <v>535</v>
      </c>
      <c r="E337" s="236">
        <v>591856</v>
      </c>
      <c r="F337" s="236">
        <v>591856</v>
      </c>
      <c r="G337" s="236">
        <v>591856</v>
      </c>
      <c r="H337" s="236">
        <v>0</v>
      </c>
      <c r="I337" s="236">
        <v>0</v>
      </c>
      <c r="J337" s="236">
        <v>0</v>
      </c>
      <c r="K337" s="236">
        <v>0</v>
      </c>
      <c r="L337" s="236">
        <v>0</v>
      </c>
      <c r="M337" s="236">
        <v>0</v>
      </c>
      <c r="N337" s="236">
        <v>0</v>
      </c>
      <c r="O337" s="236">
        <v>0</v>
      </c>
      <c r="P337" s="236">
        <v>0</v>
      </c>
      <c r="Q337" s="236">
        <v>0</v>
      </c>
      <c r="R337" s="236">
        <v>0</v>
      </c>
    </row>
    <row r="338" spans="1:18" ht="22.5">
      <c r="A338" s="234"/>
      <c r="B338" s="234"/>
      <c r="C338" s="234" t="s">
        <v>536</v>
      </c>
      <c r="D338" s="235" t="s">
        <v>537</v>
      </c>
      <c r="E338" s="236">
        <v>45381</v>
      </c>
      <c r="F338" s="236">
        <v>45381</v>
      </c>
      <c r="G338" s="236">
        <v>45381</v>
      </c>
      <c r="H338" s="236">
        <v>0</v>
      </c>
      <c r="I338" s="236">
        <v>0</v>
      </c>
      <c r="J338" s="236">
        <v>0</v>
      </c>
      <c r="K338" s="236">
        <v>0</v>
      </c>
      <c r="L338" s="236">
        <v>0</v>
      </c>
      <c r="M338" s="236">
        <v>0</v>
      </c>
      <c r="N338" s="236">
        <v>0</v>
      </c>
      <c r="O338" s="236">
        <v>0</v>
      </c>
      <c r="P338" s="236">
        <v>0</v>
      </c>
      <c r="Q338" s="236">
        <v>0</v>
      </c>
      <c r="R338" s="236">
        <v>0</v>
      </c>
    </row>
    <row r="339" spans="1:18" ht="22.5">
      <c r="A339" s="234"/>
      <c r="B339" s="234"/>
      <c r="C339" s="234" t="s">
        <v>538</v>
      </c>
      <c r="D339" s="235" t="s">
        <v>539</v>
      </c>
      <c r="E339" s="236">
        <v>100238</v>
      </c>
      <c r="F339" s="236">
        <v>100238</v>
      </c>
      <c r="G339" s="236">
        <v>100238</v>
      </c>
      <c r="H339" s="236">
        <v>0</v>
      </c>
      <c r="I339" s="236">
        <v>0</v>
      </c>
      <c r="J339" s="236">
        <v>0</v>
      </c>
      <c r="K339" s="236">
        <v>0</v>
      </c>
      <c r="L339" s="236">
        <v>0</v>
      </c>
      <c r="M339" s="236">
        <v>0</v>
      </c>
      <c r="N339" s="236">
        <v>0</v>
      </c>
      <c r="O339" s="236">
        <v>0</v>
      </c>
      <c r="P339" s="236">
        <v>0</v>
      </c>
      <c r="Q339" s="236">
        <v>0</v>
      </c>
      <c r="R339" s="236">
        <v>0</v>
      </c>
    </row>
    <row r="340" spans="1:18" ht="12.75">
      <c r="A340" s="234"/>
      <c r="B340" s="234"/>
      <c r="C340" s="234" t="s">
        <v>540</v>
      </c>
      <c r="D340" s="235" t="s">
        <v>541</v>
      </c>
      <c r="E340" s="236">
        <v>15613</v>
      </c>
      <c r="F340" s="236">
        <v>15613</v>
      </c>
      <c r="G340" s="236">
        <v>15613</v>
      </c>
      <c r="H340" s="236">
        <v>0</v>
      </c>
      <c r="I340" s="236">
        <v>0</v>
      </c>
      <c r="J340" s="236">
        <v>0</v>
      </c>
      <c r="K340" s="236">
        <v>0</v>
      </c>
      <c r="L340" s="236">
        <v>0</v>
      </c>
      <c r="M340" s="236">
        <v>0</v>
      </c>
      <c r="N340" s="236">
        <v>0</v>
      </c>
      <c r="O340" s="236">
        <v>0</v>
      </c>
      <c r="P340" s="236">
        <v>0</v>
      </c>
      <c r="Q340" s="236">
        <v>0</v>
      </c>
      <c r="R340" s="236">
        <v>0</v>
      </c>
    </row>
    <row r="341" spans="1:18" ht="22.5">
      <c r="A341" s="234"/>
      <c r="B341" s="234"/>
      <c r="C341" s="234" t="s">
        <v>510</v>
      </c>
      <c r="D341" s="235" t="s">
        <v>511</v>
      </c>
      <c r="E341" s="236">
        <v>7200</v>
      </c>
      <c r="F341" s="236">
        <v>7200</v>
      </c>
      <c r="G341" s="236">
        <v>7200</v>
      </c>
      <c r="H341" s="236">
        <v>0</v>
      </c>
      <c r="I341" s="236">
        <v>0</v>
      </c>
      <c r="J341" s="236">
        <v>0</v>
      </c>
      <c r="K341" s="236">
        <v>0</v>
      </c>
      <c r="L341" s="236">
        <v>0</v>
      </c>
      <c r="M341" s="236">
        <v>0</v>
      </c>
      <c r="N341" s="236">
        <v>0</v>
      </c>
      <c r="O341" s="236">
        <v>0</v>
      </c>
      <c r="P341" s="236">
        <v>0</v>
      </c>
      <c r="Q341" s="236">
        <v>0</v>
      </c>
      <c r="R341" s="236">
        <v>0</v>
      </c>
    </row>
    <row r="342" spans="1:18" ht="22.5">
      <c r="A342" s="234"/>
      <c r="B342" s="234"/>
      <c r="C342" s="234" t="s">
        <v>495</v>
      </c>
      <c r="D342" s="235" t="s">
        <v>496</v>
      </c>
      <c r="E342" s="236">
        <v>14000</v>
      </c>
      <c r="F342" s="236">
        <v>14000</v>
      </c>
      <c r="G342" s="236">
        <v>0</v>
      </c>
      <c r="H342" s="236">
        <v>14000</v>
      </c>
      <c r="I342" s="236">
        <v>0</v>
      </c>
      <c r="J342" s="236">
        <v>0</v>
      </c>
      <c r="K342" s="236">
        <v>0</v>
      </c>
      <c r="L342" s="236">
        <v>0</v>
      </c>
      <c r="M342" s="236">
        <v>0</v>
      </c>
      <c r="N342" s="236">
        <v>0</v>
      </c>
      <c r="O342" s="236">
        <v>0</v>
      </c>
      <c r="P342" s="236">
        <v>0</v>
      </c>
      <c r="Q342" s="236">
        <v>0</v>
      </c>
      <c r="R342" s="236">
        <v>0</v>
      </c>
    </row>
    <row r="343" spans="1:18" ht="12.75">
      <c r="A343" s="234"/>
      <c r="B343" s="234"/>
      <c r="C343" s="234" t="s">
        <v>517</v>
      </c>
      <c r="D343" s="235" t="s">
        <v>518</v>
      </c>
      <c r="E343" s="236">
        <v>37000</v>
      </c>
      <c r="F343" s="236">
        <v>37000</v>
      </c>
      <c r="G343" s="236">
        <v>0</v>
      </c>
      <c r="H343" s="236">
        <v>37000</v>
      </c>
      <c r="I343" s="236">
        <v>0</v>
      </c>
      <c r="J343" s="236">
        <v>0</v>
      </c>
      <c r="K343" s="236">
        <v>0</v>
      </c>
      <c r="L343" s="236">
        <v>0</v>
      </c>
      <c r="M343" s="236">
        <v>0</v>
      </c>
      <c r="N343" s="236">
        <v>0</v>
      </c>
      <c r="O343" s="236">
        <v>0</v>
      </c>
      <c r="P343" s="236">
        <v>0</v>
      </c>
      <c r="Q343" s="236">
        <v>0</v>
      </c>
      <c r="R343" s="236">
        <v>0</v>
      </c>
    </row>
    <row r="344" spans="1:18" ht="12.75">
      <c r="A344" s="234"/>
      <c r="B344" s="234"/>
      <c r="C344" s="234" t="s">
        <v>512</v>
      </c>
      <c r="D344" s="235" t="s">
        <v>513</v>
      </c>
      <c r="E344" s="236">
        <v>1000</v>
      </c>
      <c r="F344" s="236">
        <v>1000</v>
      </c>
      <c r="G344" s="236">
        <v>0</v>
      </c>
      <c r="H344" s="236">
        <v>1000</v>
      </c>
      <c r="I344" s="236">
        <v>0</v>
      </c>
      <c r="J344" s="236">
        <v>0</v>
      </c>
      <c r="K344" s="236">
        <v>0</v>
      </c>
      <c r="L344" s="236">
        <v>0</v>
      </c>
      <c r="M344" s="236">
        <v>0</v>
      </c>
      <c r="N344" s="236">
        <v>0</v>
      </c>
      <c r="O344" s="236">
        <v>0</v>
      </c>
      <c r="P344" s="236">
        <v>0</v>
      </c>
      <c r="Q344" s="236">
        <v>0</v>
      </c>
      <c r="R344" s="236">
        <v>0</v>
      </c>
    </row>
    <row r="345" spans="1:18" ht="12.75">
      <c r="A345" s="234"/>
      <c r="B345" s="234"/>
      <c r="C345" s="234" t="s">
        <v>564</v>
      </c>
      <c r="D345" s="235" t="s">
        <v>565</v>
      </c>
      <c r="E345" s="236">
        <v>800</v>
      </c>
      <c r="F345" s="236">
        <v>800</v>
      </c>
      <c r="G345" s="236">
        <v>0</v>
      </c>
      <c r="H345" s="236">
        <v>800</v>
      </c>
      <c r="I345" s="236">
        <v>0</v>
      </c>
      <c r="J345" s="236">
        <v>0</v>
      </c>
      <c r="K345" s="236">
        <v>0</v>
      </c>
      <c r="L345" s="236">
        <v>0</v>
      </c>
      <c r="M345" s="236">
        <v>0</v>
      </c>
      <c r="N345" s="236">
        <v>0</v>
      </c>
      <c r="O345" s="236">
        <v>0</v>
      </c>
      <c r="P345" s="236">
        <v>0</v>
      </c>
      <c r="Q345" s="236">
        <v>0</v>
      </c>
      <c r="R345" s="236">
        <v>0</v>
      </c>
    </row>
    <row r="346" spans="1:18" ht="12.75">
      <c r="A346" s="234"/>
      <c r="B346" s="234"/>
      <c r="C346" s="234" t="s">
        <v>497</v>
      </c>
      <c r="D346" s="235" t="s">
        <v>498</v>
      </c>
      <c r="E346" s="236">
        <v>20000</v>
      </c>
      <c r="F346" s="236">
        <v>20000</v>
      </c>
      <c r="G346" s="236">
        <v>0</v>
      </c>
      <c r="H346" s="236">
        <v>20000</v>
      </c>
      <c r="I346" s="236">
        <v>0</v>
      </c>
      <c r="J346" s="236">
        <v>0</v>
      </c>
      <c r="K346" s="236">
        <v>0</v>
      </c>
      <c r="L346" s="236">
        <v>0</v>
      </c>
      <c r="M346" s="236">
        <v>0</v>
      </c>
      <c r="N346" s="236">
        <v>0</v>
      </c>
      <c r="O346" s="236">
        <v>0</v>
      </c>
      <c r="P346" s="236">
        <v>0</v>
      </c>
      <c r="Q346" s="236">
        <v>0</v>
      </c>
      <c r="R346" s="236">
        <v>0</v>
      </c>
    </row>
    <row r="347" spans="1:18" ht="22.5">
      <c r="A347" s="234"/>
      <c r="B347" s="234"/>
      <c r="C347" s="234" t="s">
        <v>566</v>
      </c>
      <c r="D347" s="235" t="s">
        <v>567</v>
      </c>
      <c r="E347" s="236">
        <v>1632</v>
      </c>
      <c r="F347" s="236">
        <v>1632</v>
      </c>
      <c r="G347" s="236">
        <v>0</v>
      </c>
      <c r="H347" s="236">
        <v>1632</v>
      </c>
      <c r="I347" s="236">
        <v>0</v>
      </c>
      <c r="J347" s="236">
        <v>0</v>
      </c>
      <c r="K347" s="236">
        <v>0</v>
      </c>
      <c r="L347" s="236">
        <v>0</v>
      </c>
      <c r="M347" s="236">
        <v>0</v>
      </c>
      <c r="N347" s="236">
        <v>0</v>
      </c>
      <c r="O347" s="236">
        <v>0</v>
      </c>
      <c r="P347" s="236">
        <v>0</v>
      </c>
      <c r="Q347" s="236">
        <v>0</v>
      </c>
      <c r="R347" s="236">
        <v>0</v>
      </c>
    </row>
    <row r="348" spans="1:18" ht="56.25">
      <c r="A348" s="234"/>
      <c r="B348" s="234"/>
      <c r="C348" s="234" t="s">
        <v>568</v>
      </c>
      <c r="D348" s="235" t="s">
        <v>569</v>
      </c>
      <c r="E348" s="236">
        <v>982</v>
      </c>
      <c r="F348" s="236">
        <v>982</v>
      </c>
      <c r="G348" s="236">
        <v>0</v>
      </c>
      <c r="H348" s="236">
        <v>982</v>
      </c>
      <c r="I348" s="236">
        <v>0</v>
      </c>
      <c r="J348" s="236">
        <v>0</v>
      </c>
      <c r="K348" s="236">
        <v>0</v>
      </c>
      <c r="L348" s="236">
        <v>0</v>
      </c>
      <c r="M348" s="236">
        <v>0</v>
      </c>
      <c r="N348" s="236">
        <v>0</v>
      </c>
      <c r="O348" s="236">
        <v>0</v>
      </c>
      <c r="P348" s="236">
        <v>0</v>
      </c>
      <c r="Q348" s="236">
        <v>0</v>
      </c>
      <c r="R348" s="236">
        <v>0</v>
      </c>
    </row>
    <row r="349" spans="1:18" ht="56.25">
      <c r="A349" s="234"/>
      <c r="B349" s="234"/>
      <c r="C349" s="234" t="s">
        <v>542</v>
      </c>
      <c r="D349" s="235" t="s">
        <v>543</v>
      </c>
      <c r="E349" s="236">
        <v>4500</v>
      </c>
      <c r="F349" s="236">
        <v>4500</v>
      </c>
      <c r="G349" s="236">
        <v>0</v>
      </c>
      <c r="H349" s="236">
        <v>4500</v>
      </c>
      <c r="I349" s="236">
        <v>0</v>
      </c>
      <c r="J349" s="236">
        <v>0</v>
      </c>
      <c r="K349" s="236">
        <v>0</v>
      </c>
      <c r="L349" s="236">
        <v>0</v>
      </c>
      <c r="M349" s="236">
        <v>0</v>
      </c>
      <c r="N349" s="236">
        <v>0</v>
      </c>
      <c r="O349" s="236">
        <v>0</v>
      </c>
      <c r="P349" s="236">
        <v>0</v>
      </c>
      <c r="Q349" s="236">
        <v>0</v>
      </c>
      <c r="R349" s="236">
        <v>0</v>
      </c>
    </row>
    <row r="350" spans="1:18" ht="12.75">
      <c r="A350" s="234"/>
      <c r="B350" s="234"/>
      <c r="C350" s="234" t="s">
        <v>544</v>
      </c>
      <c r="D350" s="235" t="s">
        <v>545</v>
      </c>
      <c r="E350" s="236">
        <v>1300</v>
      </c>
      <c r="F350" s="236">
        <v>1300</v>
      </c>
      <c r="G350" s="236">
        <v>0</v>
      </c>
      <c r="H350" s="236">
        <v>1300</v>
      </c>
      <c r="I350" s="236">
        <v>0</v>
      </c>
      <c r="J350" s="236">
        <v>0</v>
      </c>
      <c r="K350" s="236">
        <v>0</v>
      </c>
      <c r="L350" s="236">
        <v>0</v>
      </c>
      <c r="M350" s="236">
        <v>0</v>
      </c>
      <c r="N350" s="236">
        <v>0</v>
      </c>
      <c r="O350" s="236">
        <v>0</v>
      </c>
      <c r="P350" s="236">
        <v>0</v>
      </c>
      <c r="Q350" s="236">
        <v>0</v>
      </c>
      <c r="R350" s="236">
        <v>0</v>
      </c>
    </row>
    <row r="351" spans="1:18" ht="12.75">
      <c r="A351" s="234"/>
      <c r="B351" s="234"/>
      <c r="C351" s="234" t="s">
        <v>483</v>
      </c>
      <c r="D351" s="235" t="s">
        <v>484</v>
      </c>
      <c r="E351" s="236">
        <v>800</v>
      </c>
      <c r="F351" s="236">
        <v>800</v>
      </c>
      <c r="G351" s="236">
        <v>0</v>
      </c>
      <c r="H351" s="236">
        <v>800</v>
      </c>
      <c r="I351" s="236">
        <v>0</v>
      </c>
      <c r="J351" s="236">
        <v>0</v>
      </c>
      <c r="K351" s="236">
        <v>0</v>
      </c>
      <c r="L351" s="236">
        <v>0</v>
      </c>
      <c r="M351" s="236">
        <v>0</v>
      </c>
      <c r="N351" s="236">
        <v>0</v>
      </c>
      <c r="O351" s="236">
        <v>0</v>
      </c>
      <c r="P351" s="236">
        <v>0</v>
      </c>
      <c r="Q351" s="236">
        <v>0</v>
      </c>
      <c r="R351" s="236">
        <v>0</v>
      </c>
    </row>
    <row r="352" spans="1:18" ht="33.75">
      <c r="A352" s="234"/>
      <c r="B352" s="234"/>
      <c r="C352" s="234" t="s">
        <v>546</v>
      </c>
      <c r="D352" s="235" t="s">
        <v>547</v>
      </c>
      <c r="E352" s="236">
        <v>20400</v>
      </c>
      <c r="F352" s="236">
        <v>20400</v>
      </c>
      <c r="G352" s="236">
        <v>0</v>
      </c>
      <c r="H352" s="236">
        <v>20400</v>
      </c>
      <c r="I352" s="236">
        <v>0</v>
      </c>
      <c r="J352" s="236">
        <v>0</v>
      </c>
      <c r="K352" s="236">
        <v>0</v>
      </c>
      <c r="L352" s="236">
        <v>0</v>
      </c>
      <c r="M352" s="236">
        <v>0</v>
      </c>
      <c r="N352" s="236">
        <v>0</v>
      </c>
      <c r="O352" s="236">
        <v>0</v>
      </c>
      <c r="P352" s="236">
        <v>0</v>
      </c>
      <c r="Q352" s="236">
        <v>0</v>
      </c>
      <c r="R352" s="236">
        <v>0</v>
      </c>
    </row>
    <row r="353" spans="1:18" ht="33.75">
      <c r="A353" s="234"/>
      <c r="B353" s="234"/>
      <c r="C353" s="234" t="s">
        <v>642</v>
      </c>
      <c r="D353" s="235" t="s">
        <v>643</v>
      </c>
      <c r="E353" s="236">
        <v>1463</v>
      </c>
      <c r="F353" s="236">
        <v>1463</v>
      </c>
      <c r="G353" s="236">
        <v>0</v>
      </c>
      <c r="H353" s="236">
        <v>1463</v>
      </c>
      <c r="I353" s="236">
        <v>0</v>
      </c>
      <c r="J353" s="236">
        <v>0</v>
      </c>
      <c r="K353" s="236">
        <v>0</v>
      </c>
      <c r="L353" s="236">
        <v>0</v>
      </c>
      <c r="M353" s="236">
        <v>0</v>
      </c>
      <c r="N353" s="236">
        <v>0</v>
      </c>
      <c r="O353" s="236">
        <v>0</v>
      </c>
      <c r="P353" s="236">
        <v>0</v>
      </c>
      <c r="Q353" s="236">
        <v>0</v>
      </c>
      <c r="R353" s="236">
        <v>0</v>
      </c>
    </row>
    <row r="354" spans="1:18" ht="33.75">
      <c r="A354" s="234"/>
      <c r="B354" s="234"/>
      <c r="C354" s="234" t="s">
        <v>548</v>
      </c>
      <c r="D354" s="235" t="s">
        <v>549</v>
      </c>
      <c r="E354" s="236">
        <v>1500</v>
      </c>
      <c r="F354" s="236">
        <v>1500</v>
      </c>
      <c r="G354" s="236">
        <v>0</v>
      </c>
      <c r="H354" s="236">
        <v>1500</v>
      </c>
      <c r="I354" s="236">
        <v>0</v>
      </c>
      <c r="J354" s="236">
        <v>0</v>
      </c>
      <c r="K354" s="236">
        <v>0</v>
      </c>
      <c r="L354" s="236">
        <v>0</v>
      </c>
      <c r="M354" s="236">
        <v>0</v>
      </c>
      <c r="N354" s="236">
        <v>0</v>
      </c>
      <c r="O354" s="236">
        <v>0</v>
      </c>
      <c r="P354" s="236">
        <v>0</v>
      </c>
      <c r="Q354" s="236">
        <v>0</v>
      </c>
      <c r="R354" s="236">
        <v>0</v>
      </c>
    </row>
    <row r="355" spans="1:18" ht="33.75">
      <c r="A355" s="231"/>
      <c r="B355" s="231" t="s">
        <v>464</v>
      </c>
      <c r="C355" s="231"/>
      <c r="D355" s="232" t="s">
        <v>465</v>
      </c>
      <c r="E355" s="233">
        <v>385600</v>
      </c>
      <c r="F355" s="233">
        <v>385600</v>
      </c>
      <c r="G355" s="233">
        <v>24536</v>
      </c>
      <c r="H355" s="233">
        <v>360934</v>
      </c>
      <c r="I355" s="233">
        <v>0</v>
      </c>
      <c r="J355" s="233">
        <v>130</v>
      </c>
      <c r="K355" s="233">
        <v>0</v>
      </c>
      <c r="L355" s="233">
        <v>0</v>
      </c>
      <c r="M355" s="233">
        <v>0</v>
      </c>
      <c r="N355" s="233">
        <v>0</v>
      </c>
      <c r="O355" s="233">
        <v>0</v>
      </c>
      <c r="P355" s="233">
        <v>0</v>
      </c>
      <c r="Q355" s="233">
        <v>0</v>
      </c>
      <c r="R355" s="233">
        <v>0</v>
      </c>
    </row>
    <row r="356" spans="1:18" ht="33.75">
      <c r="A356" s="234"/>
      <c r="B356" s="234"/>
      <c r="C356" s="234" t="s">
        <v>556</v>
      </c>
      <c r="D356" s="235" t="s">
        <v>557</v>
      </c>
      <c r="E356" s="236">
        <v>130</v>
      </c>
      <c r="F356" s="236">
        <v>130</v>
      </c>
      <c r="G356" s="236">
        <v>0</v>
      </c>
      <c r="H356" s="236">
        <v>0</v>
      </c>
      <c r="I356" s="236">
        <v>0</v>
      </c>
      <c r="J356" s="236">
        <v>130</v>
      </c>
      <c r="K356" s="236">
        <v>0</v>
      </c>
      <c r="L356" s="236">
        <v>0</v>
      </c>
      <c r="M356" s="236">
        <v>0</v>
      </c>
      <c r="N356" s="236">
        <v>0</v>
      </c>
      <c r="O356" s="236">
        <v>0</v>
      </c>
      <c r="P356" s="236">
        <v>0</v>
      </c>
      <c r="Q356" s="236">
        <v>0</v>
      </c>
      <c r="R356" s="236">
        <v>0</v>
      </c>
    </row>
    <row r="357" spans="1:18" ht="22.5">
      <c r="A357" s="234"/>
      <c r="B357" s="234"/>
      <c r="C357" s="234" t="s">
        <v>534</v>
      </c>
      <c r="D357" s="235" t="s">
        <v>535</v>
      </c>
      <c r="E357" s="236">
        <v>18720</v>
      </c>
      <c r="F357" s="236">
        <v>18720</v>
      </c>
      <c r="G357" s="236">
        <v>18720</v>
      </c>
      <c r="H357" s="236">
        <v>0</v>
      </c>
      <c r="I357" s="236">
        <v>0</v>
      </c>
      <c r="J357" s="236">
        <v>0</v>
      </c>
      <c r="K357" s="236">
        <v>0</v>
      </c>
      <c r="L357" s="236">
        <v>0</v>
      </c>
      <c r="M357" s="236">
        <v>0</v>
      </c>
      <c r="N357" s="236">
        <v>0</v>
      </c>
      <c r="O357" s="236">
        <v>0</v>
      </c>
      <c r="P357" s="236">
        <v>0</v>
      </c>
      <c r="Q357" s="236">
        <v>0</v>
      </c>
      <c r="R357" s="236">
        <v>0</v>
      </c>
    </row>
    <row r="358" spans="1:18" ht="22.5">
      <c r="A358" s="234"/>
      <c r="B358" s="234"/>
      <c r="C358" s="234" t="s">
        <v>536</v>
      </c>
      <c r="D358" s="235" t="s">
        <v>537</v>
      </c>
      <c r="E358" s="236">
        <v>2041</v>
      </c>
      <c r="F358" s="236">
        <v>2041</v>
      </c>
      <c r="G358" s="236">
        <v>2041</v>
      </c>
      <c r="H358" s="236">
        <v>0</v>
      </c>
      <c r="I358" s="236">
        <v>0</v>
      </c>
      <c r="J358" s="236">
        <v>0</v>
      </c>
      <c r="K358" s="236">
        <v>0</v>
      </c>
      <c r="L358" s="236">
        <v>0</v>
      </c>
      <c r="M358" s="236">
        <v>0</v>
      </c>
      <c r="N358" s="236">
        <v>0</v>
      </c>
      <c r="O358" s="236">
        <v>0</v>
      </c>
      <c r="P358" s="236">
        <v>0</v>
      </c>
      <c r="Q358" s="236">
        <v>0</v>
      </c>
      <c r="R358" s="236">
        <v>0</v>
      </c>
    </row>
    <row r="359" spans="1:18" ht="22.5">
      <c r="A359" s="234"/>
      <c r="B359" s="234"/>
      <c r="C359" s="234" t="s">
        <v>538</v>
      </c>
      <c r="D359" s="235" t="s">
        <v>539</v>
      </c>
      <c r="E359" s="236">
        <v>3266</v>
      </c>
      <c r="F359" s="236">
        <v>3266</v>
      </c>
      <c r="G359" s="236">
        <v>3266</v>
      </c>
      <c r="H359" s="236">
        <v>0</v>
      </c>
      <c r="I359" s="236">
        <v>0</v>
      </c>
      <c r="J359" s="236">
        <v>0</v>
      </c>
      <c r="K359" s="236">
        <v>0</v>
      </c>
      <c r="L359" s="236">
        <v>0</v>
      </c>
      <c r="M359" s="236">
        <v>0</v>
      </c>
      <c r="N359" s="236">
        <v>0</v>
      </c>
      <c r="O359" s="236">
        <v>0</v>
      </c>
      <c r="P359" s="236">
        <v>0</v>
      </c>
      <c r="Q359" s="236">
        <v>0</v>
      </c>
      <c r="R359" s="236">
        <v>0</v>
      </c>
    </row>
    <row r="360" spans="1:18" ht="12.75">
      <c r="A360" s="234"/>
      <c r="B360" s="234"/>
      <c r="C360" s="234" t="s">
        <v>540</v>
      </c>
      <c r="D360" s="235" t="s">
        <v>541</v>
      </c>
      <c r="E360" s="236">
        <v>509</v>
      </c>
      <c r="F360" s="236">
        <v>509</v>
      </c>
      <c r="G360" s="236">
        <v>509</v>
      </c>
      <c r="H360" s="236">
        <v>0</v>
      </c>
      <c r="I360" s="236">
        <v>0</v>
      </c>
      <c r="J360" s="236">
        <v>0</v>
      </c>
      <c r="K360" s="236">
        <v>0</v>
      </c>
      <c r="L360" s="236">
        <v>0</v>
      </c>
      <c r="M360" s="236">
        <v>0</v>
      </c>
      <c r="N360" s="236">
        <v>0</v>
      </c>
      <c r="O360" s="236">
        <v>0</v>
      </c>
      <c r="P360" s="236">
        <v>0</v>
      </c>
      <c r="Q360" s="236">
        <v>0</v>
      </c>
      <c r="R360" s="236">
        <v>0</v>
      </c>
    </row>
    <row r="361" spans="1:18" ht="12.75">
      <c r="A361" s="234"/>
      <c r="B361" s="234"/>
      <c r="C361" s="234" t="s">
        <v>497</v>
      </c>
      <c r="D361" s="235" t="s">
        <v>498</v>
      </c>
      <c r="E361" s="236">
        <v>359834</v>
      </c>
      <c r="F361" s="236">
        <v>359834</v>
      </c>
      <c r="G361" s="236">
        <v>0</v>
      </c>
      <c r="H361" s="236">
        <v>359834</v>
      </c>
      <c r="I361" s="236">
        <v>0</v>
      </c>
      <c r="J361" s="236">
        <v>0</v>
      </c>
      <c r="K361" s="236">
        <v>0</v>
      </c>
      <c r="L361" s="236">
        <v>0</v>
      </c>
      <c r="M361" s="236">
        <v>0</v>
      </c>
      <c r="N361" s="236">
        <v>0</v>
      </c>
      <c r="O361" s="236">
        <v>0</v>
      </c>
      <c r="P361" s="236">
        <v>0</v>
      </c>
      <c r="Q361" s="236">
        <v>0</v>
      </c>
      <c r="R361" s="236">
        <v>0</v>
      </c>
    </row>
    <row r="362" spans="1:18" ht="33.75">
      <c r="A362" s="234"/>
      <c r="B362" s="234"/>
      <c r="C362" s="234" t="s">
        <v>546</v>
      </c>
      <c r="D362" s="235" t="s">
        <v>547</v>
      </c>
      <c r="E362" s="236">
        <v>1100</v>
      </c>
      <c r="F362" s="236">
        <v>1100</v>
      </c>
      <c r="G362" s="236">
        <v>0</v>
      </c>
      <c r="H362" s="236">
        <v>1100</v>
      </c>
      <c r="I362" s="236">
        <v>0</v>
      </c>
      <c r="J362" s="236">
        <v>0</v>
      </c>
      <c r="K362" s="236">
        <v>0</v>
      </c>
      <c r="L362" s="236">
        <v>0</v>
      </c>
      <c r="M362" s="236">
        <v>0</v>
      </c>
      <c r="N362" s="236">
        <v>0</v>
      </c>
      <c r="O362" s="236">
        <v>0</v>
      </c>
      <c r="P362" s="236">
        <v>0</v>
      </c>
      <c r="Q362" s="236">
        <v>0</v>
      </c>
      <c r="R362" s="236">
        <v>0</v>
      </c>
    </row>
    <row r="363" spans="1:18" ht="12.75">
      <c r="A363" s="231"/>
      <c r="B363" s="231" t="s">
        <v>466</v>
      </c>
      <c r="C363" s="231"/>
      <c r="D363" s="232" t="s">
        <v>362</v>
      </c>
      <c r="E363" s="233">
        <v>202104</v>
      </c>
      <c r="F363" s="233">
        <v>202104</v>
      </c>
      <c r="G363" s="233">
        <v>0</v>
      </c>
      <c r="H363" s="233">
        <v>0</v>
      </c>
      <c r="I363" s="233">
        <v>0</v>
      </c>
      <c r="J363" s="233">
        <v>202104</v>
      </c>
      <c r="K363" s="233">
        <v>0</v>
      </c>
      <c r="L363" s="233">
        <v>0</v>
      </c>
      <c r="M363" s="233">
        <v>0</v>
      </c>
      <c r="N363" s="233">
        <v>0</v>
      </c>
      <c r="O363" s="233">
        <v>0</v>
      </c>
      <c r="P363" s="233">
        <v>0</v>
      </c>
      <c r="Q363" s="233">
        <v>0</v>
      </c>
      <c r="R363" s="233">
        <v>0</v>
      </c>
    </row>
    <row r="364" spans="1:18" ht="12.75">
      <c r="A364" s="234"/>
      <c r="B364" s="234"/>
      <c r="C364" s="234" t="s">
        <v>636</v>
      </c>
      <c r="D364" s="235" t="s">
        <v>637</v>
      </c>
      <c r="E364" s="236">
        <v>202104</v>
      </c>
      <c r="F364" s="236">
        <v>202104</v>
      </c>
      <c r="G364" s="236">
        <v>0</v>
      </c>
      <c r="H364" s="236">
        <v>0</v>
      </c>
      <c r="I364" s="236">
        <v>0</v>
      </c>
      <c r="J364" s="236">
        <v>202104</v>
      </c>
      <c r="K364" s="236">
        <v>0</v>
      </c>
      <c r="L364" s="236">
        <v>0</v>
      </c>
      <c r="M364" s="236">
        <v>0</v>
      </c>
      <c r="N364" s="236">
        <v>0</v>
      </c>
      <c r="O364" s="236">
        <v>0</v>
      </c>
      <c r="P364" s="236">
        <v>0</v>
      </c>
      <c r="Q364" s="236">
        <v>0</v>
      </c>
      <c r="R364" s="236">
        <v>0</v>
      </c>
    </row>
    <row r="365" spans="1:18" ht="22.5">
      <c r="A365" s="228" t="s">
        <v>467</v>
      </c>
      <c r="B365" s="228"/>
      <c r="C365" s="228"/>
      <c r="D365" s="229" t="s">
        <v>468</v>
      </c>
      <c r="E365" s="230">
        <v>92450</v>
      </c>
      <c r="F365" s="230">
        <v>92450</v>
      </c>
      <c r="G365" s="230">
        <v>0</v>
      </c>
      <c r="H365" s="230">
        <v>0</v>
      </c>
      <c r="I365" s="230">
        <v>0</v>
      </c>
      <c r="J365" s="230">
        <v>0</v>
      </c>
      <c r="K365" s="230">
        <v>92450</v>
      </c>
      <c r="L365" s="230">
        <v>0</v>
      </c>
      <c r="M365" s="230">
        <v>0</v>
      </c>
      <c r="N365" s="230">
        <v>0</v>
      </c>
      <c r="O365" s="230">
        <v>0</v>
      </c>
      <c r="P365" s="230">
        <v>0</v>
      </c>
      <c r="Q365" s="230">
        <v>0</v>
      </c>
      <c r="R365" s="230">
        <v>0</v>
      </c>
    </row>
    <row r="366" spans="1:18" ht="12.75">
      <c r="A366" s="231"/>
      <c r="B366" s="231" t="s">
        <v>469</v>
      </c>
      <c r="C366" s="231"/>
      <c r="D366" s="232" t="s">
        <v>362</v>
      </c>
      <c r="E366" s="233">
        <v>92450</v>
      </c>
      <c r="F366" s="233">
        <v>92450</v>
      </c>
      <c r="G366" s="233">
        <v>0</v>
      </c>
      <c r="H366" s="233">
        <v>0</v>
      </c>
      <c r="I366" s="233">
        <v>0</v>
      </c>
      <c r="J366" s="233">
        <v>0</v>
      </c>
      <c r="K366" s="233">
        <v>92450</v>
      </c>
      <c r="L366" s="233">
        <v>0</v>
      </c>
      <c r="M366" s="233">
        <v>0</v>
      </c>
      <c r="N366" s="233">
        <v>0</v>
      </c>
      <c r="O366" s="233">
        <v>0</v>
      </c>
      <c r="P366" s="233">
        <v>0</v>
      </c>
      <c r="Q366" s="233">
        <v>0</v>
      </c>
      <c r="R366" s="233">
        <v>0</v>
      </c>
    </row>
    <row r="367" spans="1:18" ht="22.5">
      <c r="A367" s="234"/>
      <c r="B367" s="234"/>
      <c r="C367" s="234" t="s">
        <v>644</v>
      </c>
      <c r="D367" s="235" t="s">
        <v>539</v>
      </c>
      <c r="E367" s="236">
        <v>3562</v>
      </c>
      <c r="F367" s="236">
        <v>3562</v>
      </c>
      <c r="G367" s="236">
        <v>0</v>
      </c>
      <c r="H367" s="236">
        <v>0</v>
      </c>
      <c r="I367" s="236">
        <v>0</v>
      </c>
      <c r="J367" s="236">
        <v>0</v>
      </c>
      <c r="K367" s="236">
        <v>3562</v>
      </c>
      <c r="L367" s="236">
        <v>0</v>
      </c>
      <c r="M367" s="236">
        <v>0</v>
      </c>
      <c r="N367" s="236">
        <v>0</v>
      </c>
      <c r="O367" s="236">
        <v>0</v>
      </c>
      <c r="P367" s="236">
        <v>0</v>
      </c>
      <c r="Q367" s="236">
        <v>0</v>
      </c>
      <c r="R367" s="236">
        <v>0</v>
      </c>
    </row>
    <row r="368" spans="1:18" ht="22.5">
      <c r="A368" s="234"/>
      <c r="B368" s="234"/>
      <c r="C368" s="234" t="s">
        <v>645</v>
      </c>
      <c r="D368" s="235" t="s">
        <v>539</v>
      </c>
      <c r="E368" s="236">
        <v>628</v>
      </c>
      <c r="F368" s="236">
        <v>628</v>
      </c>
      <c r="G368" s="236">
        <v>0</v>
      </c>
      <c r="H368" s="236">
        <v>0</v>
      </c>
      <c r="I368" s="236">
        <v>0</v>
      </c>
      <c r="J368" s="236">
        <v>0</v>
      </c>
      <c r="K368" s="236">
        <v>628</v>
      </c>
      <c r="L368" s="236">
        <v>0</v>
      </c>
      <c r="M368" s="236">
        <v>0</v>
      </c>
      <c r="N368" s="236">
        <v>0</v>
      </c>
      <c r="O368" s="236">
        <v>0</v>
      </c>
      <c r="P368" s="236">
        <v>0</v>
      </c>
      <c r="Q368" s="236">
        <v>0</v>
      </c>
      <c r="R368" s="236">
        <v>0</v>
      </c>
    </row>
    <row r="369" spans="1:18" ht="12.75">
      <c r="A369" s="234"/>
      <c r="B369" s="234"/>
      <c r="C369" s="234" t="s">
        <v>646</v>
      </c>
      <c r="D369" s="235" t="s">
        <v>541</v>
      </c>
      <c r="E369" s="236">
        <v>1261</v>
      </c>
      <c r="F369" s="236">
        <v>1261</v>
      </c>
      <c r="G369" s="236">
        <v>0</v>
      </c>
      <c r="H369" s="236">
        <v>0</v>
      </c>
      <c r="I369" s="236">
        <v>0</v>
      </c>
      <c r="J369" s="236">
        <v>0</v>
      </c>
      <c r="K369" s="236">
        <v>1261</v>
      </c>
      <c r="L369" s="236">
        <v>0</v>
      </c>
      <c r="M369" s="236">
        <v>0</v>
      </c>
      <c r="N369" s="236">
        <v>0</v>
      </c>
      <c r="O369" s="236">
        <v>0</v>
      </c>
      <c r="P369" s="236">
        <v>0</v>
      </c>
      <c r="Q369" s="236">
        <v>0</v>
      </c>
      <c r="R369" s="236">
        <v>0</v>
      </c>
    </row>
    <row r="370" spans="1:18" ht="12.75">
      <c r="A370" s="234"/>
      <c r="B370" s="234"/>
      <c r="C370" s="234" t="s">
        <v>647</v>
      </c>
      <c r="D370" s="235" t="s">
        <v>541</v>
      </c>
      <c r="E370" s="236">
        <v>224</v>
      </c>
      <c r="F370" s="236">
        <v>224</v>
      </c>
      <c r="G370" s="236">
        <v>0</v>
      </c>
      <c r="H370" s="236">
        <v>0</v>
      </c>
      <c r="I370" s="236">
        <v>0</v>
      </c>
      <c r="J370" s="236">
        <v>0</v>
      </c>
      <c r="K370" s="236">
        <v>224</v>
      </c>
      <c r="L370" s="236">
        <v>0</v>
      </c>
      <c r="M370" s="236">
        <v>0</v>
      </c>
      <c r="N370" s="236">
        <v>0</v>
      </c>
      <c r="O370" s="236">
        <v>0</v>
      </c>
      <c r="P370" s="236">
        <v>0</v>
      </c>
      <c r="Q370" s="236">
        <v>0</v>
      </c>
      <c r="R370" s="236">
        <v>0</v>
      </c>
    </row>
    <row r="371" spans="1:18" ht="22.5">
      <c r="A371" s="234"/>
      <c r="B371" s="234"/>
      <c r="C371" s="234" t="s">
        <v>648</v>
      </c>
      <c r="D371" s="235" t="s">
        <v>511</v>
      </c>
      <c r="E371" s="236">
        <v>51514</v>
      </c>
      <c r="F371" s="236">
        <v>51514</v>
      </c>
      <c r="G371" s="236">
        <v>0</v>
      </c>
      <c r="H371" s="236">
        <v>0</v>
      </c>
      <c r="I371" s="236">
        <v>0</v>
      </c>
      <c r="J371" s="236">
        <v>0</v>
      </c>
      <c r="K371" s="236">
        <v>51514</v>
      </c>
      <c r="L371" s="236">
        <v>0</v>
      </c>
      <c r="M371" s="236">
        <v>0</v>
      </c>
      <c r="N371" s="236">
        <v>0</v>
      </c>
      <c r="O371" s="236">
        <v>0</v>
      </c>
      <c r="P371" s="236">
        <v>0</v>
      </c>
      <c r="Q371" s="236">
        <v>0</v>
      </c>
      <c r="R371" s="236">
        <v>0</v>
      </c>
    </row>
    <row r="372" spans="1:18" ht="22.5">
      <c r="A372" s="234"/>
      <c r="B372" s="234"/>
      <c r="C372" s="234" t="s">
        <v>649</v>
      </c>
      <c r="D372" s="235" t="s">
        <v>511</v>
      </c>
      <c r="E372" s="236">
        <v>9091</v>
      </c>
      <c r="F372" s="236">
        <v>9091</v>
      </c>
      <c r="G372" s="236">
        <v>0</v>
      </c>
      <c r="H372" s="236">
        <v>0</v>
      </c>
      <c r="I372" s="236">
        <v>0</v>
      </c>
      <c r="J372" s="236">
        <v>0</v>
      </c>
      <c r="K372" s="236">
        <v>9091</v>
      </c>
      <c r="L372" s="236">
        <v>0</v>
      </c>
      <c r="M372" s="236">
        <v>0</v>
      </c>
      <c r="N372" s="236">
        <v>0</v>
      </c>
      <c r="O372" s="236">
        <v>0</v>
      </c>
      <c r="P372" s="236">
        <v>0</v>
      </c>
      <c r="Q372" s="236">
        <v>0</v>
      </c>
      <c r="R372" s="236">
        <v>0</v>
      </c>
    </row>
    <row r="373" spans="1:18" ht="22.5">
      <c r="A373" s="234"/>
      <c r="B373" s="234"/>
      <c r="C373" s="234" t="s">
        <v>650</v>
      </c>
      <c r="D373" s="235" t="s">
        <v>496</v>
      </c>
      <c r="E373" s="236">
        <v>7871</v>
      </c>
      <c r="F373" s="236">
        <v>7871</v>
      </c>
      <c r="G373" s="236">
        <v>0</v>
      </c>
      <c r="H373" s="236">
        <v>0</v>
      </c>
      <c r="I373" s="236">
        <v>0</v>
      </c>
      <c r="J373" s="236">
        <v>0</v>
      </c>
      <c r="K373" s="236">
        <v>7871</v>
      </c>
      <c r="L373" s="236">
        <v>0</v>
      </c>
      <c r="M373" s="236">
        <v>0</v>
      </c>
      <c r="N373" s="236">
        <v>0</v>
      </c>
      <c r="O373" s="236">
        <v>0</v>
      </c>
      <c r="P373" s="236">
        <v>0</v>
      </c>
      <c r="Q373" s="236">
        <v>0</v>
      </c>
      <c r="R373" s="236">
        <v>0</v>
      </c>
    </row>
    <row r="374" spans="1:18" ht="22.5">
      <c r="A374" s="234"/>
      <c r="B374" s="234"/>
      <c r="C374" s="234" t="s">
        <v>651</v>
      </c>
      <c r="D374" s="235" t="s">
        <v>496</v>
      </c>
      <c r="E374" s="236">
        <v>1389</v>
      </c>
      <c r="F374" s="236">
        <v>1389</v>
      </c>
      <c r="G374" s="236">
        <v>0</v>
      </c>
      <c r="H374" s="236">
        <v>0</v>
      </c>
      <c r="I374" s="236">
        <v>0</v>
      </c>
      <c r="J374" s="236">
        <v>0</v>
      </c>
      <c r="K374" s="236">
        <v>1389</v>
      </c>
      <c r="L374" s="236">
        <v>0</v>
      </c>
      <c r="M374" s="236">
        <v>0</v>
      </c>
      <c r="N374" s="236">
        <v>0</v>
      </c>
      <c r="O374" s="236">
        <v>0</v>
      </c>
      <c r="P374" s="236">
        <v>0</v>
      </c>
      <c r="Q374" s="236">
        <v>0</v>
      </c>
      <c r="R374" s="236">
        <v>0</v>
      </c>
    </row>
    <row r="375" spans="1:18" ht="12.75">
      <c r="A375" s="234"/>
      <c r="B375" s="234"/>
      <c r="C375" s="234" t="s">
        <v>652</v>
      </c>
      <c r="D375" s="235" t="s">
        <v>498</v>
      </c>
      <c r="E375" s="236">
        <v>14374</v>
      </c>
      <c r="F375" s="236">
        <v>14374</v>
      </c>
      <c r="G375" s="236">
        <v>0</v>
      </c>
      <c r="H375" s="236">
        <v>0</v>
      </c>
      <c r="I375" s="236">
        <v>0</v>
      </c>
      <c r="J375" s="236">
        <v>0</v>
      </c>
      <c r="K375" s="236">
        <v>14374</v>
      </c>
      <c r="L375" s="236">
        <v>0</v>
      </c>
      <c r="M375" s="236">
        <v>0</v>
      </c>
      <c r="N375" s="236">
        <v>0</v>
      </c>
      <c r="O375" s="236">
        <v>0</v>
      </c>
      <c r="P375" s="236">
        <v>0</v>
      </c>
      <c r="Q375" s="236">
        <v>0</v>
      </c>
      <c r="R375" s="236">
        <v>0</v>
      </c>
    </row>
    <row r="376" spans="1:18" ht="12.75">
      <c r="A376" s="234"/>
      <c r="B376" s="234"/>
      <c r="C376" s="234" t="s">
        <v>653</v>
      </c>
      <c r="D376" s="235" t="s">
        <v>498</v>
      </c>
      <c r="E376" s="236">
        <v>2536</v>
      </c>
      <c r="F376" s="236">
        <v>2536</v>
      </c>
      <c r="G376" s="236">
        <v>0</v>
      </c>
      <c r="H376" s="236">
        <v>0</v>
      </c>
      <c r="I376" s="236">
        <v>0</v>
      </c>
      <c r="J376" s="236">
        <v>0</v>
      </c>
      <c r="K376" s="236">
        <v>2536</v>
      </c>
      <c r="L376" s="236">
        <v>0</v>
      </c>
      <c r="M376" s="236">
        <v>0</v>
      </c>
      <c r="N376" s="236">
        <v>0</v>
      </c>
      <c r="O376" s="236">
        <v>0</v>
      </c>
      <c r="P376" s="236">
        <v>0</v>
      </c>
      <c r="Q376" s="236">
        <v>0</v>
      </c>
      <c r="R376" s="236">
        <v>0</v>
      </c>
    </row>
    <row r="377" spans="1:18" ht="22.5">
      <c r="A377" s="228" t="s">
        <v>654</v>
      </c>
      <c r="B377" s="228"/>
      <c r="C377" s="228"/>
      <c r="D377" s="229" t="s">
        <v>655</v>
      </c>
      <c r="E377" s="230">
        <v>560025</v>
      </c>
      <c r="F377" s="230">
        <v>560025</v>
      </c>
      <c r="G377" s="230">
        <v>506198</v>
      </c>
      <c r="H377" s="230">
        <v>49113</v>
      </c>
      <c r="I377" s="230">
        <v>0</v>
      </c>
      <c r="J377" s="230">
        <v>4714</v>
      </c>
      <c r="K377" s="230">
        <v>0</v>
      </c>
      <c r="L377" s="230">
        <v>0</v>
      </c>
      <c r="M377" s="230">
        <v>0</v>
      </c>
      <c r="N377" s="230">
        <v>0</v>
      </c>
      <c r="O377" s="230">
        <v>0</v>
      </c>
      <c r="P377" s="230">
        <v>0</v>
      </c>
      <c r="Q377" s="230">
        <v>0</v>
      </c>
      <c r="R377" s="230">
        <v>0</v>
      </c>
    </row>
    <row r="378" spans="1:18" ht="12.75">
      <c r="A378" s="231"/>
      <c r="B378" s="231" t="s">
        <v>656</v>
      </c>
      <c r="C378" s="231"/>
      <c r="D378" s="232" t="s">
        <v>657</v>
      </c>
      <c r="E378" s="233">
        <v>537827</v>
      </c>
      <c r="F378" s="233">
        <v>537827</v>
      </c>
      <c r="G378" s="233">
        <v>506198</v>
      </c>
      <c r="H378" s="233">
        <v>26915</v>
      </c>
      <c r="I378" s="233">
        <v>0</v>
      </c>
      <c r="J378" s="233">
        <v>4714</v>
      </c>
      <c r="K378" s="233">
        <v>0</v>
      </c>
      <c r="L378" s="233">
        <v>0</v>
      </c>
      <c r="M378" s="233">
        <v>0</v>
      </c>
      <c r="N378" s="233">
        <v>0</v>
      </c>
      <c r="O378" s="233">
        <v>0</v>
      </c>
      <c r="P378" s="233">
        <v>0</v>
      </c>
      <c r="Q378" s="233">
        <v>0</v>
      </c>
      <c r="R378" s="233">
        <v>0</v>
      </c>
    </row>
    <row r="379" spans="1:18" ht="33.75">
      <c r="A379" s="234"/>
      <c r="B379" s="234"/>
      <c r="C379" s="234" t="s">
        <v>556</v>
      </c>
      <c r="D379" s="235" t="s">
        <v>557</v>
      </c>
      <c r="E379" s="236">
        <v>4714</v>
      </c>
      <c r="F379" s="236">
        <v>4714</v>
      </c>
      <c r="G379" s="236">
        <v>0</v>
      </c>
      <c r="H379" s="236">
        <v>0</v>
      </c>
      <c r="I379" s="236">
        <v>0</v>
      </c>
      <c r="J379" s="236">
        <v>4714</v>
      </c>
      <c r="K379" s="236">
        <v>0</v>
      </c>
      <c r="L379" s="236">
        <v>0</v>
      </c>
      <c r="M379" s="236">
        <v>0</v>
      </c>
      <c r="N379" s="236">
        <v>0</v>
      </c>
      <c r="O379" s="236">
        <v>0</v>
      </c>
      <c r="P379" s="236">
        <v>0</v>
      </c>
      <c r="Q379" s="236">
        <v>0</v>
      </c>
      <c r="R379" s="236">
        <v>0</v>
      </c>
    </row>
    <row r="380" spans="1:18" ht="22.5">
      <c r="A380" s="234"/>
      <c r="B380" s="234"/>
      <c r="C380" s="234" t="s">
        <v>534</v>
      </c>
      <c r="D380" s="235" t="s">
        <v>535</v>
      </c>
      <c r="E380" s="236">
        <v>396097</v>
      </c>
      <c r="F380" s="236">
        <v>396097</v>
      </c>
      <c r="G380" s="236">
        <v>396097</v>
      </c>
      <c r="H380" s="236">
        <v>0</v>
      </c>
      <c r="I380" s="236">
        <v>0</v>
      </c>
      <c r="J380" s="236">
        <v>0</v>
      </c>
      <c r="K380" s="236">
        <v>0</v>
      </c>
      <c r="L380" s="236">
        <v>0</v>
      </c>
      <c r="M380" s="236">
        <v>0</v>
      </c>
      <c r="N380" s="236">
        <v>0</v>
      </c>
      <c r="O380" s="236">
        <v>0</v>
      </c>
      <c r="P380" s="236">
        <v>0</v>
      </c>
      <c r="Q380" s="236">
        <v>0</v>
      </c>
      <c r="R380" s="236">
        <v>0</v>
      </c>
    </row>
    <row r="381" spans="1:18" ht="22.5">
      <c r="A381" s="234"/>
      <c r="B381" s="234"/>
      <c r="C381" s="234" t="s">
        <v>536</v>
      </c>
      <c r="D381" s="235" t="s">
        <v>537</v>
      </c>
      <c r="E381" s="236">
        <v>33668</v>
      </c>
      <c r="F381" s="236">
        <v>33668</v>
      </c>
      <c r="G381" s="236">
        <v>33668</v>
      </c>
      <c r="H381" s="236">
        <v>0</v>
      </c>
      <c r="I381" s="236">
        <v>0</v>
      </c>
      <c r="J381" s="236">
        <v>0</v>
      </c>
      <c r="K381" s="236">
        <v>0</v>
      </c>
      <c r="L381" s="236">
        <v>0</v>
      </c>
      <c r="M381" s="236">
        <v>0</v>
      </c>
      <c r="N381" s="236">
        <v>0</v>
      </c>
      <c r="O381" s="236">
        <v>0</v>
      </c>
      <c r="P381" s="236">
        <v>0</v>
      </c>
      <c r="Q381" s="236">
        <v>0</v>
      </c>
      <c r="R381" s="236">
        <v>0</v>
      </c>
    </row>
    <row r="382" spans="1:18" ht="22.5">
      <c r="A382" s="234"/>
      <c r="B382" s="234"/>
      <c r="C382" s="234" t="s">
        <v>538</v>
      </c>
      <c r="D382" s="235" t="s">
        <v>539</v>
      </c>
      <c r="E382" s="236">
        <v>65817</v>
      </c>
      <c r="F382" s="236">
        <v>65817</v>
      </c>
      <c r="G382" s="236">
        <v>65817</v>
      </c>
      <c r="H382" s="236">
        <v>0</v>
      </c>
      <c r="I382" s="236">
        <v>0</v>
      </c>
      <c r="J382" s="236">
        <v>0</v>
      </c>
      <c r="K382" s="236">
        <v>0</v>
      </c>
      <c r="L382" s="236">
        <v>0</v>
      </c>
      <c r="M382" s="236">
        <v>0</v>
      </c>
      <c r="N382" s="236">
        <v>0</v>
      </c>
      <c r="O382" s="236">
        <v>0</v>
      </c>
      <c r="P382" s="236">
        <v>0</v>
      </c>
      <c r="Q382" s="236">
        <v>0</v>
      </c>
      <c r="R382" s="236">
        <v>0</v>
      </c>
    </row>
    <row r="383" spans="1:18" ht="12.75">
      <c r="A383" s="234"/>
      <c r="B383" s="234"/>
      <c r="C383" s="234" t="s">
        <v>540</v>
      </c>
      <c r="D383" s="235" t="s">
        <v>541</v>
      </c>
      <c r="E383" s="236">
        <v>10616</v>
      </c>
      <c r="F383" s="236">
        <v>10616</v>
      </c>
      <c r="G383" s="236">
        <v>10616</v>
      </c>
      <c r="H383" s="236">
        <v>0</v>
      </c>
      <c r="I383" s="236">
        <v>0</v>
      </c>
      <c r="J383" s="236">
        <v>0</v>
      </c>
      <c r="K383" s="236">
        <v>0</v>
      </c>
      <c r="L383" s="236">
        <v>0</v>
      </c>
      <c r="M383" s="236">
        <v>0</v>
      </c>
      <c r="N383" s="236">
        <v>0</v>
      </c>
      <c r="O383" s="236">
        <v>0</v>
      </c>
      <c r="P383" s="236">
        <v>0</v>
      </c>
      <c r="Q383" s="236">
        <v>0</v>
      </c>
      <c r="R383" s="236">
        <v>0</v>
      </c>
    </row>
    <row r="384" spans="1:18" ht="33.75">
      <c r="A384" s="234"/>
      <c r="B384" s="234"/>
      <c r="C384" s="234" t="s">
        <v>546</v>
      </c>
      <c r="D384" s="235" t="s">
        <v>547</v>
      </c>
      <c r="E384" s="236">
        <v>26915</v>
      </c>
      <c r="F384" s="236">
        <v>26915</v>
      </c>
      <c r="G384" s="236">
        <v>0</v>
      </c>
      <c r="H384" s="236">
        <v>26915</v>
      </c>
      <c r="I384" s="236">
        <v>0</v>
      </c>
      <c r="J384" s="236">
        <v>0</v>
      </c>
      <c r="K384" s="236">
        <v>0</v>
      </c>
      <c r="L384" s="236">
        <v>0</v>
      </c>
      <c r="M384" s="236">
        <v>0</v>
      </c>
      <c r="N384" s="236">
        <v>0</v>
      </c>
      <c r="O384" s="236">
        <v>0</v>
      </c>
      <c r="P384" s="236">
        <v>0</v>
      </c>
      <c r="Q384" s="236">
        <v>0</v>
      </c>
      <c r="R384" s="236">
        <v>0</v>
      </c>
    </row>
    <row r="385" spans="1:18" ht="12.75">
      <c r="A385" s="231"/>
      <c r="B385" s="231" t="s">
        <v>658</v>
      </c>
      <c r="C385" s="231"/>
      <c r="D385" s="232" t="s">
        <v>362</v>
      </c>
      <c r="E385" s="233">
        <v>22198</v>
      </c>
      <c r="F385" s="233">
        <v>22198</v>
      </c>
      <c r="G385" s="233">
        <v>0</v>
      </c>
      <c r="H385" s="233">
        <v>22198</v>
      </c>
      <c r="I385" s="233">
        <v>0</v>
      </c>
      <c r="J385" s="233">
        <v>0</v>
      </c>
      <c r="K385" s="233">
        <v>0</v>
      </c>
      <c r="L385" s="233">
        <v>0</v>
      </c>
      <c r="M385" s="233">
        <v>0</v>
      </c>
      <c r="N385" s="233">
        <v>0</v>
      </c>
      <c r="O385" s="233">
        <v>0</v>
      </c>
      <c r="P385" s="233">
        <v>0</v>
      </c>
      <c r="Q385" s="233">
        <v>0</v>
      </c>
      <c r="R385" s="233">
        <v>0</v>
      </c>
    </row>
    <row r="386" spans="1:18" ht="33.75">
      <c r="A386" s="234"/>
      <c r="B386" s="234"/>
      <c r="C386" s="234" t="s">
        <v>546</v>
      </c>
      <c r="D386" s="235" t="s">
        <v>547</v>
      </c>
      <c r="E386" s="236">
        <v>22198</v>
      </c>
      <c r="F386" s="236">
        <v>22198</v>
      </c>
      <c r="G386" s="236">
        <v>0</v>
      </c>
      <c r="H386" s="236">
        <v>22198</v>
      </c>
      <c r="I386" s="236">
        <v>0</v>
      </c>
      <c r="J386" s="236">
        <v>0</v>
      </c>
      <c r="K386" s="236">
        <v>0</v>
      </c>
      <c r="L386" s="236">
        <v>0</v>
      </c>
      <c r="M386" s="236">
        <v>0</v>
      </c>
      <c r="N386" s="236">
        <v>0</v>
      </c>
      <c r="O386" s="236">
        <v>0</v>
      </c>
      <c r="P386" s="236">
        <v>0</v>
      </c>
      <c r="Q386" s="236">
        <v>0</v>
      </c>
      <c r="R386" s="236">
        <v>0</v>
      </c>
    </row>
    <row r="387" spans="1:18" ht="22.5">
      <c r="A387" s="228" t="s">
        <v>473</v>
      </c>
      <c r="B387" s="228"/>
      <c r="C387" s="228"/>
      <c r="D387" s="229" t="s">
        <v>474</v>
      </c>
      <c r="E387" s="230">
        <v>2273607</v>
      </c>
      <c r="F387" s="230">
        <v>1762055</v>
      </c>
      <c r="G387" s="230">
        <v>0</v>
      </c>
      <c r="H387" s="230">
        <v>1752055</v>
      </c>
      <c r="I387" s="230">
        <v>0</v>
      </c>
      <c r="J387" s="230">
        <v>10000</v>
      </c>
      <c r="K387" s="230">
        <v>0</v>
      </c>
      <c r="L387" s="230">
        <v>0</v>
      </c>
      <c r="M387" s="230">
        <v>0</v>
      </c>
      <c r="N387" s="230">
        <v>511552</v>
      </c>
      <c r="O387" s="230">
        <v>511552</v>
      </c>
      <c r="P387" s="230">
        <v>0</v>
      </c>
      <c r="Q387" s="230">
        <v>0</v>
      </c>
      <c r="R387" s="230">
        <v>0</v>
      </c>
    </row>
    <row r="388" spans="1:18" ht="12.75">
      <c r="A388" s="231"/>
      <c r="B388" s="231" t="s">
        <v>659</v>
      </c>
      <c r="C388" s="231"/>
      <c r="D388" s="232" t="s">
        <v>660</v>
      </c>
      <c r="E388" s="233">
        <v>455000</v>
      </c>
      <c r="F388" s="233">
        <v>455000</v>
      </c>
      <c r="G388" s="233">
        <v>0</v>
      </c>
      <c r="H388" s="233">
        <v>455000</v>
      </c>
      <c r="I388" s="233">
        <v>0</v>
      </c>
      <c r="J388" s="233">
        <v>0</v>
      </c>
      <c r="K388" s="233">
        <v>0</v>
      </c>
      <c r="L388" s="233">
        <v>0</v>
      </c>
      <c r="M388" s="233">
        <v>0</v>
      </c>
      <c r="N388" s="233">
        <v>0</v>
      </c>
      <c r="O388" s="233">
        <v>0</v>
      </c>
      <c r="P388" s="233">
        <v>0</v>
      </c>
      <c r="Q388" s="233">
        <v>0</v>
      </c>
      <c r="R388" s="233">
        <v>0</v>
      </c>
    </row>
    <row r="389" spans="1:18" ht="22.5">
      <c r="A389" s="234"/>
      <c r="B389" s="234"/>
      <c r="C389" s="234" t="s">
        <v>495</v>
      </c>
      <c r="D389" s="235" t="s">
        <v>496</v>
      </c>
      <c r="E389" s="236">
        <v>10000</v>
      </c>
      <c r="F389" s="236">
        <v>10000</v>
      </c>
      <c r="G389" s="236">
        <v>0</v>
      </c>
      <c r="H389" s="236">
        <v>10000</v>
      </c>
      <c r="I389" s="236">
        <v>0</v>
      </c>
      <c r="J389" s="236">
        <v>0</v>
      </c>
      <c r="K389" s="236">
        <v>0</v>
      </c>
      <c r="L389" s="236">
        <v>0</v>
      </c>
      <c r="M389" s="236">
        <v>0</v>
      </c>
      <c r="N389" s="236">
        <v>0</v>
      </c>
      <c r="O389" s="236">
        <v>0</v>
      </c>
      <c r="P389" s="236">
        <v>0</v>
      </c>
      <c r="Q389" s="236">
        <v>0</v>
      </c>
      <c r="R389" s="236">
        <v>0</v>
      </c>
    </row>
    <row r="390" spans="1:18" ht="12.75">
      <c r="A390" s="234"/>
      <c r="B390" s="234"/>
      <c r="C390" s="234" t="s">
        <v>497</v>
      </c>
      <c r="D390" s="235" t="s">
        <v>498</v>
      </c>
      <c r="E390" s="236">
        <v>445000</v>
      </c>
      <c r="F390" s="236">
        <v>445000</v>
      </c>
      <c r="G390" s="236">
        <v>0</v>
      </c>
      <c r="H390" s="236">
        <v>445000</v>
      </c>
      <c r="I390" s="236">
        <v>0</v>
      </c>
      <c r="J390" s="236">
        <v>0</v>
      </c>
      <c r="K390" s="236">
        <v>0</v>
      </c>
      <c r="L390" s="236">
        <v>0</v>
      </c>
      <c r="M390" s="236">
        <v>0</v>
      </c>
      <c r="N390" s="236">
        <v>0</v>
      </c>
      <c r="O390" s="236">
        <v>0</v>
      </c>
      <c r="P390" s="236">
        <v>0</v>
      </c>
      <c r="Q390" s="236">
        <v>0</v>
      </c>
      <c r="R390" s="236">
        <v>0</v>
      </c>
    </row>
    <row r="391" spans="1:18" ht="22.5">
      <c r="A391" s="231"/>
      <c r="B391" s="231" t="s">
        <v>661</v>
      </c>
      <c r="C391" s="231"/>
      <c r="D391" s="232" t="s">
        <v>662</v>
      </c>
      <c r="E391" s="233">
        <v>201756</v>
      </c>
      <c r="F391" s="233">
        <v>180834</v>
      </c>
      <c r="G391" s="233">
        <v>0</v>
      </c>
      <c r="H391" s="233">
        <v>180834</v>
      </c>
      <c r="I391" s="233">
        <v>0</v>
      </c>
      <c r="J391" s="233">
        <v>0</v>
      </c>
      <c r="K391" s="233">
        <v>0</v>
      </c>
      <c r="L391" s="233">
        <v>0</v>
      </c>
      <c r="M391" s="233">
        <v>0</v>
      </c>
      <c r="N391" s="233">
        <v>20922</v>
      </c>
      <c r="O391" s="233">
        <v>20922</v>
      </c>
      <c r="P391" s="233">
        <v>0</v>
      </c>
      <c r="Q391" s="233">
        <v>0</v>
      </c>
      <c r="R391" s="233">
        <v>0</v>
      </c>
    </row>
    <row r="392" spans="1:18" ht="22.5">
      <c r="A392" s="234"/>
      <c r="B392" s="234"/>
      <c r="C392" s="234" t="s">
        <v>495</v>
      </c>
      <c r="D392" s="235" t="s">
        <v>496</v>
      </c>
      <c r="E392" s="236">
        <v>14834</v>
      </c>
      <c r="F392" s="236">
        <v>14834</v>
      </c>
      <c r="G392" s="236">
        <v>0</v>
      </c>
      <c r="H392" s="236">
        <v>14834</v>
      </c>
      <c r="I392" s="236">
        <v>0</v>
      </c>
      <c r="J392" s="236">
        <v>0</v>
      </c>
      <c r="K392" s="236">
        <v>0</v>
      </c>
      <c r="L392" s="236">
        <v>0</v>
      </c>
      <c r="M392" s="236">
        <v>0</v>
      </c>
      <c r="N392" s="236">
        <v>0</v>
      </c>
      <c r="O392" s="236">
        <v>0</v>
      </c>
      <c r="P392" s="236">
        <v>0</v>
      </c>
      <c r="Q392" s="236">
        <v>0</v>
      </c>
      <c r="R392" s="236">
        <v>0</v>
      </c>
    </row>
    <row r="393" spans="1:18" ht="12.75">
      <c r="A393" s="234"/>
      <c r="B393" s="234"/>
      <c r="C393" s="234" t="s">
        <v>517</v>
      </c>
      <c r="D393" s="235" t="s">
        <v>518</v>
      </c>
      <c r="E393" s="236">
        <v>3000</v>
      </c>
      <c r="F393" s="236">
        <v>3000</v>
      </c>
      <c r="G393" s="236">
        <v>0</v>
      </c>
      <c r="H393" s="236">
        <v>3000</v>
      </c>
      <c r="I393" s="236">
        <v>0</v>
      </c>
      <c r="J393" s="236">
        <v>0</v>
      </c>
      <c r="K393" s="236">
        <v>0</v>
      </c>
      <c r="L393" s="236">
        <v>0</v>
      </c>
      <c r="M393" s="236">
        <v>0</v>
      </c>
      <c r="N393" s="236">
        <v>0</v>
      </c>
      <c r="O393" s="236">
        <v>0</v>
      </c>
      <c r="P393" s="236">
        <v>0</v>
      </c>
      <c r="Q393" s="236">
        <v>0</v>
      </c>
      <c r="R393" s="236">
        <v>0</v>
      </c>
    </row>
    <row r="394" spans="1:18" ht="12.75">
      <c r="A394" s="234"/>
      <c r="B394" s="234"/>
      <c r="C394" s="234" t="s">
        <v>512</v>
      </c>
      <c r="D394" s="235" t="s">
        <v>513</v>
      </c>
      <c r="E394" s="236">
        <v>2000</v>
      </c>
      <c r="F394" s="236">
        <v>2000</v>
      </c>
      <c r="G394" s="236">
        <v>0</v>
      </c>
      <c r="H394" s="236">
        <v>2000</v>
      </c>
      <c r="I394" s="236">
        <v>0</v>
      </c>
      <c r="J394" s="236">
        <v>0</v>
      </c>
      <c r="K394" s="236">
        <v>0</v>
      </c>
      <c r="L394" s="236">
        <v>0</v>
      </c>
      <c r="M394" s="236">
        <v>0</v>
      </c>
      <c r="N394" s="236">
        <v>0</v>
      </c>
      <c r="O394" s="236">
        <v>0</v>
      </c>
      <c r="P394" s="236">
        <v>0</v>
      </c>
      <c r="Q394" s="236">
        <v>0</v>
      </c>
      <c r="R394" s="236">
        <v>0</v>
      </c>
    </row>
    <row r="395" spans="1:18" ht="12.75">
      <c r="A395" s="234"/>
      <c r="B395" s="234"/>
      <c r="C395" s="234" t="s">
        <v>497</v>
      </c>
      <c r="D395" s="235" t="s">
        <v>498</v>
      </c>
      <c r="E395" s="236">
        <v>161000</v>
      </c>
      <c r="F395" s="236">
        <v>161000</v>
      </c>
      <c r="G395" s="236">
        <v>0</v>
      </c>
      <c r="H395" s="236">
        <v>161000</v>
      </c>
      <c r="I395" s="236">
        <v>0</v>
      </c>
      <c r="J395" s="236">
        <v>0</v>
      </c>
      <c r="K395" s="236">
        <v>0</v>
      </c>
      <c r="L395" s="236">
        <v>0</v>
      </c>
      <c r="M395" s="236">
        <v>0</v>
      </c>
      <c r="N395" s="236">
        <v>0</v>
      </c>
      <c r="O395" s="236">
        <v>0</v>
      </c>
      <c r="P395" s="236">
        <v>0</v>
      </c>
      <c r="Q395" s="236">
        <v>0</v>
      </c>
      <c r="R395" s="236">
        <v>0</v>
      </c>
    </row>
    <row r="396" spans="1:18" ht="22.5">
      <c r="A396" s="234"/>
      <c r="B396" s="234"/>
      <c r="C396" s="234" t="s">
        <v>505</v>
      </c>
      <c r="D396" s="235" t="s">
        <v>486</v>
      </c>
      <c r="E396" s="236">
        <v>20922</v>
      </c>
      <c r="F396" s="236">
        <v>0</v>
      </c>
      <c r="G396" s="236">
        <v>0</v>
      </c>
      <c r="H396" s="236">
        <v>0</v>
      </c>
      <c r="I396" s="236">
        <v>0</v>
      </c>
      <c r="J396" s="236">
        <v>0</v>
      </c>
      <c r="K396" s="236">
        <v>0</v>
      </c>
      <c r="L396" s="236">
        <v>0</v>
      </c>
      <c r="M396" s="236">
        <v>0</v>
      </c>
      <c r="N396" s="236">
        <v>20922</v>
      </c>
      <c r="O396" s="236">
        <v>20922</v>
      </c>
      <c r="P396" s="236">
        <v>0</v>
      </c>
      <c r="Q396" s="236">
        <v>0</v>
      </c>
      <c r="R396" s="236">
        <v>0</v>
      </c>
    </row>
    <row r="397" spans="1:18" ht="22.5">
      <c r="A397" s="231"/>
      <c r="B397" s="231" t="s">
        <v>663</v>
      </c>
      <c r="C397" s="231"/>
      <c r="D397" s="232" t="s">
        <v>664</v>
      </c>
      <c r="E397" s="233">
        <v>795704</v>
      </c>
      <c r="F397" s="233">
        <v>790000</v>
      </c>
      <c r="G397" s="233">
        <v>0</v>
      </c>
      <c r="H397" s="233">
        <v>790000</v>
      </c>
      <c r="I397" s="233">
        <v>0</v>
      </c>
      <c r="J397" s="233">
        <v>0</v>
      </c>
      <c r="K397" s="233">
        <v>0</v>
      </c>
      <c r="L397" s="233">
        <v>0</v>
      </c>
      <c r="M397" s="233">
        <v>0</v>
      </c>
      <c r="N397" s="233">
        <v>5704</v>
      </c>
      <c r="O397" s="233">
        <v>5704</v>
      </c>
      <c r="P397" s="233">
        <v>0</v>
      </c>
      <c r="Q397" s="233">
        <v>0</v>
      </c>
      <c r="R397" s="233">
        <v>0</v>
      </c>
    </row>
    <row r="398" spans="1:18" ht="22.5">
      <c r="A398" s="234"/>
      <c r="B398" s="234"/>
      <c r="C398" s="234" t="s">
        <v>495</v>
      </c>
      <c r="D398" s="235" t="s">
        <v>496</v>
      </c>
      <c r="E398" s="236">
        <v>5000</v>
      </c>
      <c r="F398" s="236">
        <v>5000</v>
      </c>
      <c r="G398" s="236">
        <v>0</v>
      </c>
      <c r="H398" s="236">
        <v>5000</v>
      </c>
      <c r="I398" s="236">
        <v>0</v>
      </c>
      <c r="J398" s="236">
        <v>0</v>
      </c>
      <c r="K398" s="236">
        <v>0</v>
      </c>
      <c r="L398" s="236">
        <v>0</v>
      </c>
      <c r="M398" s="236">
        <v>0</v>
      </c>
      <c r="N398" s="236">
        <v>0</v>
      </c>
      <c r="O398" s="236">
        <v>0</v>
      </c>
      <c r="P398" s="236">
        <v>0</v>
      </c>
      <c r="Q398" s="236">
        <v>0</v>
      </c>
      <c r="R398" s="236">
        <v>0</v>
      </c>
    </row>
    <row r="399" spans="1:18" ht="12.75">
      <c r="A399" s="234"/>
      <c r="B399" s="234"/>
      <c r="C399" s="234" t="s">
        <v>517</v>
      </c>
      <c r="D399" s="235" t="s">
        <v>518</v>
      </c>
      <c r="E399" s="236">
        <v>650000</v>
      </c>
      <c r="F399" s="236">
        <v>650000</v>
      </c>
      <c r="G399" s="236">
        <v>0</v>
      </c>
      <c r="H399" s="236">
        <v>650000</v>
      </c>
      <c r="I399" s="236">
        <v>0</v>
      </c>
      <c r="J399" s="236">
        <v>0</v>
      </c>
      <c r="K399" s="236">
        <v>0</v>
      </c>
      <c r="L399" s="236">
        <v>0</v>
      </c>
      <c r="M399" s="236">
        <v>0</v>
      </c>
      <c r="N399" s="236">
        <v>0</v>
      </c>
      <c r="O399" s="236">
        <v>0</v>
      </c>
      <c r="P399" s="236">
        <v>0</v>
      </c>
      <c r="Q399" s="236">
        <v>0</v>
      </c>
      <c r="R399" s="236">
        <v>0</v>
      </c>
    </row>
    <row r="400" spans="1:18" ht="12.75">
      <c r="A400" s="234"/>
      <c r="B400" s="234"/>
      <c r="C400" s="234" t="s">
        <v>512</v>
      </c>
      <c r="D400" s="235" t="s">
        <v>513</v>
      </c>
      <c r="E400" s="236">
        <v>5000</v>
      </c>
      <c r="F400" s="236">
        <v>5000</v>
      </c>
      <c r="G400" s="236">
        <v>0</v>
      </c>
      <c r="H400" s="236">
        <v>5000</v>
      </c>
      <c r="I400" s="236">
        <v>0</v>
      </c>
      <c r="J400" s="236">
        <v>0</v>
      </c>
      <c r="K400" s="236">
        <v>0</v>
      </c>
      <c r="L400" s="236">
        <v>0</v>
      </c>
      <c r="M400" s="236">
        <v>0</v>
      </c>
      <c r="N400" s="236">
        <v>0</v>
      </c>
      <c r="O400" s="236">
        <v>0</v>
      </c>
      <c r="P400" s="236">
        <v>0</v>
      </c>
      <c r="Q400" s="236">
        <v>0</v>
      </c>
      <c r="R400" s="236">
        <v>0</v>
      </c>
    </row>
    <row r="401" spans="1:18" ht="12.75">
      <c r="A401" s="234"/>
      <c r="B401" s="234"/>
      <c r="C401" s="234" t="s">
        <v>497</v>
      </c>
      <c r="D401" s="235" t="s">
        <v>498</v>
      </c>
      <c r="E401" s="236">
        <v>130000</v>
      </c>
      <c r="F401" s="236">
        <v>130000</v>
      </c>
      <c r="G401" s="236">
        <v>0</v>
      </c>
      <c r="H401" s="236">
        <v>130000</v>
      </c>
      <c r="I401" s="236">
        <v>0</v>
      </c>
      <c r="J401" s="236">
        <v>0</v>
      </c>
      <c r="K401" s="236">
        <v>0</v>
      </c>
      <c r="L401" s="236">
        <v>0</v>
      </c>
      <c r="M401" s="236">
        <v>0</v>
      </c>
      <c r="N401" s="236">
        <v>0</v>
      </c>
      <c r="O401" s="236">
        <v>0</v>
      </c>
      <c r="P401" s="236">
        <v>0</v>
      </c>
      <c r="Q401" s="236">
        <v>0</v>
      </c>
      <c r="R401" s="236">
        <v>0</v>
      </c>
    </row>
    <row r="402" spans="1:18" ht="22.5">
      <c r="A402" s="234"/>
      <c r="B402" s="234"/>
      <c r="C402" s="234" t="s">
        <v>505</v>
      </c>
      <c r="D402" s="235" t="s">
        <v>486</v>
      </c>
      <c r="E402" s="236">
        <v>5704</v>
      </c>
      <c r="F402" s="236">
        <v>0</v>
      </c>
      <c r="G402" s="236">
        <v>0</v>
      </c>
      <c r="H402" s="236">
        <v>0</v>
      </c>
      <c r="I402" s="236">
        <v>0</v>
      </c>
      <c r="J402" s="236">
        <v>0</v>
      </c>
      <c r="K402" s="236">
        <v>0</v>
      </c>
      <c r="L402" s="236">
        <v>0</v>
      </c>
      <c r="M402" s="236">
        <v>0</v>
      </c>
      <c r="N402" s="236">
        <v>5704</v>
      </c>
      <c r="O402" s="236">
        <v>5704</v>
      </c>
      <c r="P402" s="236">
        <v>0</v>
      </c>
      <c r="Q402" s="236">
        <v>0</v>
      </c>
      <c r="R402" s="236">
        <v>0</v>
      </c>
    </row>
    <row r="403" spans="1:18" ht="45">
      <c r="A403" s="231"/>
      <c r="B403" s="231" t="s">
        <v>475</v>
      </c>
      <c r="C403" s="231"/>
      <c r="D403" s="232" t="s">
        <v>476</v>
      </c>
      <c r="E403" s="233">
        <v>674416</v>
      </c>
      <c r="F403" s="233">
        <v>299490</v>
      </c>
      <c r="G403" s="233">
        <v>0</v>
      </c>
      <c r="H403" s="233">
        <v>289490</v>
      </c>
      <c r="I403" s="233">
        <v>0</v>
      </c>
      <c r="J403" s="233">
        <v>10000</v>
      </c>
      <c r="K403" s="233">
        <v>0</v>
      </c>
      <c r="L403" s="233">
        <v>0</v>
      </c>
      <c r="M403" s="233">
        <v>0</v>
      </c>
      <c r="N403" s="233">
        <v>374926</v>
      </c>
      <c r="O403" s="233">
        <v>374926</v>
      </c>
      <c r="P403" s="233">
        <v>0</v>
      </c>
      <c r="Q403" s="233">
        <v>0</v>
      </c>
      <c r="R403" s="233">
        <v>0</v>
      </c>
    </row>
    <row r="404" spans="1:18" ht="33.75">
      <c r="A404" s="234"/>
      <c r="B404" s="234"/>
      <c r="C404" s="234" t="s">
        <v>493</v>
      </c>
      <c r="D404" s="235" t="s">
        <v>494</v>
      </c>
      <c r="E404" s="236">
        <v>10000</v>
      </c>
      <c r="F404" s="236">
        <v>10000</v>
      </c>
      <c r="G404" s="236">
        <v>0</v>
      </c>
      <c r="H404" s="236">
        <v>0</v>
      </c>
      <c r="I404" s="236">
        <v>0</v>
      </c>
      <c r="J404" s="236">
        <v>10000</v>
      </c>
      <c r="K404" s="236">
        <v>0</v>
      </c>
      <c r="L404" s="236">
        <v>0</v>
      </c>
      <c r="M404" s="236">
        <v>0</v>
      </c>
      <c r="N404" s="236">
        <v>0</v>
      </c>
      <c r="O404" s="236">
        <v>0</v>
      </c>
      <c r="P404" s="236">
        <v>0</v>
      </c>
      <c r="Q404" s="236">
        <v>0</v>
      </c>
      <c r="R404" s="236">
        <v>0</v>
      </c>
    </row>
    <row r="405" spans="1:18" ht="22.5">
      <c r="A405" s="234"/>
      <c r="B405" s="234"/>
      <c r="C405" s="234" t="s">
        <v>495</v>
      </c>
      <c r="D405" s="235" t="s">
        <v>496</v>
      </c>
      <c r="E405" s="236">
        <v>12000</v>
      </c>
      <c r="F405" s="236">
        <v>12000</v>
      </c>
      <c r="G405" s="236">
        <v>0</v>
      </c>
      <c r="H405" s="236">
        <v>12000</v>
      </c>
      <c r="I405" s="236">
        <v>0</v>
      </c>
      <c r="J405" s="236">
        <v>0</v>
      </c>
      <c r="K405" s="236">
        <v>0</v>
      </c>
      <c r="L405" s="236">
        <v>0</v>
      </c>
      <c r="M405" s="236">
        <v>0</v>
      </c>
      <c r="N405" s="236">
        <v>0</v>
      </c>
      <c r="O405" s="236">
        <v>0</v>
      </c>
      <c r="P405" s="236">
        <v>0</v>
      </c>
      <c r="Q405" s="236">
        <v>0</v>
      </c>
      <c r="R405" s="236">
        <v>0</v>
      </c>
    </row>
    <row r="406" spans="1:18" ht="22.5">
      <c r="A406" s="234"/>
      <c r="B406" s="234"/>
      <c r="C406" s="234" t="s">
        <v>562</v>
      </c>
      <c r="D406" s="235" t="s">
        <v>563</v>
      </c>
      <c r="E406" s="236">
        <v>2000</v>
      </c>
      <c r="F406" s="236">
        <v>2000</v>
      </c>
      <c r="G406" s="236">
        <v>0</v>
      </c>
      <c r="H406" s="236">
        <v>2000</v>
      </c>
      <c r="I406" s="236">
        <v>0</v>
      </c>
      <c r="J406" s="236">
        <v>0</v>
      </c>
      <c r="K406" s="236">
        <v>0</v>
      </c>
      <c r="L406" s="236">
        <v>0</v>
      </c>
      <c r="M406" s="236">
        <v>0</v>
      </c>
      <c r="N406" s="236">
        <v>0</v>
      </c>
      <c r="O406" s="236">
        <v>0</v>
      </c>
      <c r="P406" s="236">
        <v>0</v>
      </c>
      <c r="Q406" s="236">
        <v>0</v>
      </c>
      <c r="R406" s="236">
        <v>0</v>
      </c>
    </row>
    <row r="407" spans="1:18" ht="12.75">
      <c r="A407" s="234"/>
      <c r="B407" s="234"/>
      <c r="C407" s="234" t="s">
        <v>497</v>
      </c>
      <c r="D407" s="235" t="s">
        <v>498</v>
      </c>
      <c r="E407" s="236">
        <v>130250</v>
      </c>
      <c r="F407" s="236">
        <v>130250</v>
      </c>
      <c r="G407" s="236">
        <v>0</v>
      </c>
      <c r="H407" s="236">
        <v>130250</v>
      </c>
      <c r="I407" s="236">
        <v>0</v>
      </c>
      <c r="J407" s="236">
        <v>0</v>
      </c>
      <c r="K407" s="236">
        <v>0</v>
      </c>
      <c r="L407" s="236">
        <v>0</v>
      </c>
      <c r="M407" s="236">
        <v>0</v>
      </c>
      <c r="N407" s="236">
        <v>0</v>
      </c>
      <c r="O407" s="236">
        <v>0</v>
      </c>
      <c r="P407" s="236">
        <v>0</v>
      </c>
      <c r="Q407" s="236">
        <v>0</v>
      </c>
      <c r="R407" s="236">
        <v>0</v>
      </c>
    </row>
    <row r="408" spans="1:18" ht="33.75">
      <c r="A408" s="234"/>
      <c r="B408" s="234"/>
      <c r="C408" s="234" t="s">
        <v>519</v>
      </c>
      <c r="D408" s="235" t="s">
        <v>520</v>
      </c>
      <c r="E408" s="236">
        <v>5000</v>
      </c>
      <c r="F408" s="236">
        <v>5000</v>
      </c>
      <c r="G408" s="236">
        <v>0</v>
      </c>
      <c r="H408" s="236">
        <v>5000</v>
      </c>
      <c r="I408" s="236">
        <v>0</v>
      </c>
      <c r="J408" s="236">
        <v>0</v>
      </c>
      <c r="K408" s="236">
        <v>0</v>
      </c>
      <c r="L408" s="236">
        <v>0</v>
      </c>
      <c r="M408" s="236">
        <v>0</v>
      </c>
      <c r="N408" s="236">
        <v>0</v>
      </c>
      <c r="O408" s="236">
        <v>0</v>
      </c>
      <c r="P408" s="236">
        <v>0</v>
      </c>
      <c r="Q408" s="236">
        <v>0</v>
      </c>
      <c r="R408" s="236">
        <v>0</v>
      </c>
    </row>
    <row r="409" spans="1:18" ht="12.75">
      <c r="A409" s="234"/>
      <c r="B409" s="234"/>
      <c r="C409" s="234" t="s">
        <v>483</v>
      </c>
      <c r="D409" s="235" t="s">
        <v>484</v>
      </c>
      <c r="E409" s="236">
        <v>138240</v>
      </c>
      <c r="F409" s="236">
        <v>138240</v>
      </c>
      <c r="G409" s="236">
        <v>0</v>
      </c>
      <c r="H409" s="236">
        <v>138240</v>
      </c>
      <c r="I409" s="236">
        <v>0</v>
      </c>
      <c r="J409" s="236">
        <v>0</v>
      </c>
      <c r="K409" s="236">
        <v>0</v>
      </c>
      <c r="L409" s="236">
        <v>0</v>
      </c>
      <c r="M409" s="236">
        <v>0</v>
      </c>
      <c r="N409" s="236">
        <v>0</v>
      </c>
      <c r="O409" s="236">
        <v>0</v>
      </c>
      <c r="P409" s="236">
        <v>0</v>
      </c>
      <c r="Q409" s="236">
        <v>0</v>
      </c>
      <c r="R409" s="236">
        <v>0</v>
      </c>
    </row>
    <row r="410" spans="1:18" ht="33.75">
      <c r="A410" s="234"/>
      <c r="B410" s="234"/>
      <c r="C410" s="234" t="s">
        <v>548</v>
      </c>
      <c r="D410" s="235" t="s">
        <v>549</v>
      </c>
      <c r="E410" s="236">
        <v>2000</v>
      </c>
      <c r="F410" s="236">
        <v>2000</v>
      </c>
      <c r="G410" s="236">
        <v>0</v>
      </c>
      <c r="H410" s="236">
        <v>2000</v>
      </c>
      <c r="I410" s="236">
        <v>0</v>
      </c>
      <c r="J410" s="236">
        <v>0</v>
      </c>
      <c r="K410" s="236">
        <v>0</v>
      </c>
      <c r="L410" s="236">
        <v>0</v>
      </c>
      <c r="M410" s="236">
        <v>0</v>
      </c>
      <c r="N410" s="236">
        <v>0</v>
      </c>
      <c r="O410" s="236">
        <v>0</v>
      </c>
      <c r="P410" s="236">
        <v>0</v>
      </c>
      <c r="Q410" s="236">
        <v>0</v>
      </c>
      <c r="R410" s="236">
        <v>0</v>
      </c>
    </row>
    <row r="411" spans="1:18" ht="22.5">
      <c r="A411" s="234"/>
      <c r="B411" s="234"/>
      <c r="C411" s="234" t="s">
        <v>505</v>
      </c>
      <c r="D411" s="235" t="s">
        <v>486</v>
      </c>
      <c r="E411" s="236">
        <v>374926</v>
      </c>
      <c r="F411" s="236">
        <v>0</v>
      </c>
      <c r="G411" s="236">
        <v>0</v>
      </c>
      <c r="H411" s="236">
        <v>0</v>
      </c>
      <c r="I411" s="236">
        <v>0</v>
      </c>
      <c r="J411" s="236">
        <v>0</v>
      </c>
      <c r="K411" s="236">
        <v>0</v>
      </c>
      <c r="L411" s="236">
        <v>0</v>
      </c>
      <c r="M411" s="236">
        <v>0</v>
      </c>
      <c r="N411" s="236">
        <v>374926</v>
      </c>
      <c r="O411" s="236">
        <v>374926</v>
      </c>
      <c r="P411" s="236">
        <v>0</v>
      </c>
      <c r="Q411" s="236">
        <v>0</v>
      </c>
      <c r="R411" s="236">
        <v>0</v>
      </c>
    </row>
    <row r="412" spans="1:18" ht="12.75">
      <c r="A412" s="231"/>
      <c r="B412" s="231" t="s">
        <v>665</v>
      </c>
      <c r="C412" s="231"/>
      <c r="D412" s="232" t="s">
        <v>362</v>
      </c>
      <c r="E412" s="233">
        <v>146731</v>
      </c>
      <c r="F412" s="233">
        <v>36731</v>
      </c>
      <c r="G412" s="233">
        <v>0</v>
      </c>
      <c r="H412" s="233">
        <v>36731</v>
      </c>
      <c r="I412" s="233">
        <v>0</v>
      </c>
      <c r="J412" s="233">
        <v>0</v>
      </c>
      <c r="K412" s="233">
        <v>0</v>
      </c>
      <c r="L412" s="233">
        <v>0</v>
      </c>
      <c r="M412" s="233">
        <v>0</v>
      </c>
      <c r="N412" s="233">
        <v>110000</v>
      </c>
      <c r="O412" s="233">
        <v>110000</v>
      </c>
      <c r="P412" s="233">
        <v>0</v>
      </c>
      <c r="Q412" s="233">
        <v>0</v>
      </c>
      <c r="R412" s="233">
        <v>0</v>
      </c>
    </row>
    <row r="413" spans="1:18" ht="12.75">
      <c r="A413" s="234"/>
      <c r="B413" s="234"/>
      <c r="C413" s="234" t="s">
        <v>497</v>
      </c>
      <c r="D413" s="235" t="s">
        <v>498</v>
      </c>
      <c r="E413" s="236">
        <v>36731</v>
      </c>
      <c r="F413" s="236">
        <v>36731</v>
      </c>
      <c r="G413" s="236">
        <v>0</v>
      </c>
      <c r="H413" s="236">
        <v>36731</v>
      </c>
      <c r="I413" s="236">
        <v>0</v>
      </c>
      <c r="J413" s="236">
        <v>0</v>
      </c>
      <c r="K413" s="236">
        <v>0</v>
      </c>
      <c r="L413" s="236">
        <v>0</v>
      </c>
      <c r="M413" s="236">
        <v>0</v>
      </c>
      <c r="N413" s="236">
        <v>0</v>
      </c>
      <c r="O413" s="236">
        <v>0</v>
      </c>
      <c r="P413" s="236">
        <v>0</v>
      </c>
      <c r="Q413" s="236">
        <v>0</v>
      </c>
      <c r="R413" s="236">
        <v>0</v>
      </c>
    </row>
    <row r="414" spans="1:18" ht="22.5">
      <c r="A414" s="234"/>
      <c r="B414" s="234"/>
      <c r="C414" s="234" t="s">
        <v>505</v>
      </c>
      <c r="D414" s="235" t="s">
        <v>486</v>
      </c>
      <c r="E414" s="236">
        <v>110000</v>
      </c>
      <c r="F414" s="236">
        <v>0</v>
      </c>
      <c r="G414" s="236">
        <v>0</v>
      </c>
      <c r="H414" s="236">
        <v>0</v>
      </c>
      <c r="I414" s="236">
        <v>0</v>
      </c>
      <c r="J414" s="236">
        <v>0</v>
      </c>
      <c r="K414" s="236">
        <v>0</v>
      </c>
      <c r="L414" s="236">
        <v>0</v>
      </c>
      <c r="M414" s="236">
        <v>0</v>
      </c>
      <c r="N414" s="236">
        <v>110000</v>
      </c>
      <c r="O414" s="236">
        <v>110000</v>
      </c>
      <c r="P414" s="236">
        <v>0</v>
      </c>
      <c r="Q414" s="236">
        <v>0</v>
      </c>
      <c r="R414" s="236">
        <v>0</v>
      </c>
    </row>
    <row r="415" spans="1:18" ht="22.5">
      <c r="A415" s="228" t="s">
        <v>479</v>
      </c>
      <c r="B415" s="228"/>
      <c r="C415" s="228"/>
      <c r="D415" s="229" t="s">
        <v>480</v>
      </c>
      <c r="E415" s="230">
        <v>5144822</v>
      </c>
      <c r="F415" s="230">
        <v>1577141</v>
      </c>
      <c r="G415" s="230">
        <v>3000</v>
      </c>
      <c r="H415" s="230">
        <v>51141</v>
      </c>
      <c r="I415" s="230">
        <v>1520000</v>
      </c>
      <c r="J415" s="230">
        <v>3000</v>
      </c>
      <c r="K415" s="230">
        <v>0</v>
      </c>
      <c r="L415" s="230">
        <v>0</v>
      </c>
      <c r="M415" s="230">
        <v>0</v>
      </c>
      <c r="N415" s="230">
        <v>3567681</v>
      </c>
      <c r="O415" s="230">
        <v>3567681</v>
      </c>
      <c r="P415" s="230">
        <v>3500000</v>
      </c>
      <c r="Q415" s="230">
        <v>0</v>
      </c>
      <c r="R415" s="230">
        <v>0</v>
      </c>
    </row>
    <row r="416" spans="1:18" ht="22.5">
      <c r="A416" s="231"/>
      <c r="B416" s="231" t="s">
        <v>666</v>
      </c>
      <c r="C416" s="231"/>
      <c r="D416" s="232" t="s">
        <v>667</v>
      </c>
      <c r="E416" s="233">
        <v>798822</v>
      </c>
      <c r="F416" s="233">
        <v>731141</v>
      </c>
      <c r="G416" s="233">
        <v>0</v>
      </c>
      <c r="H416" s="233">
        <v>41141</v>
      </c>
      <c r="I416" s="233">
        <v>690000</v>
      </c>
      <c r="J416" s="233">
        <v>0</v>
      </c>
      <c r="K416" s="233">
        <v>0</v>
      </c>
      <c r="L416" s="233">
        <v>0</v>
      </c>
      <c r="M416" s="233">
        <v>0</v>
      </c>
      <c r="N416" s="233">
        <v>67681</v>
      </c>
      <c r="O416" s="233">
        <v>67681</v>
      </c>
      <c r="P416" s="233">
        <v>0</v>
      </c>
      <c r="Q416" s="233">
        <v>0</v>
      </c>
      <c r="R416" s="233">
        <v>0</v>
      </c>
    </row>
    <row r="417" spans="1:18" ht="33.75">
      <c r="A417" s="234"/>
      <c r="B417" s="234"/>
      <c r="C417" s="234" t="s">
        <v>668</v>
      </c>
      <c r="D417" s="235" t="s">
        <v>669</v>
      </c>
      <c r="E417" s="236">
        <v>690000</v>
      </c>
      <c r="F417" s="236">
        <v>690000</v>
      </c>
      <c r="G417" s="236">
        <v>0</v>
      </c>
      <c r="H417" s="236">
        <v>0</v>
      </c>
      <c r="I417" s="236">
        <v>690000</v>
      </c>
      <c r="J417" s="236">
        <v>0</v>
      </c>
      <c r="K417" s="236">
        <v>0</v>
      </c>
      <c r="L417" s="236">
        <v>0</v>
      </c>
      <c r="M417" s="236">
        <v>0</v>
      </c>
      <c r="N417" s="236">
        <v>0</v>
      </c>
      <c r="O417" s="236">
        <v>0</v>
      </c>
      <c r="P417" s="236">
        <v>0</v>
      </c>
      <c r="Q417" s="236">
        <v>0</v>
      </c>
      <c r="R417" s="236">
        <v>0</v>
      </c>
    </row>
    <row r="418" spans="1:18" ht="22.5">
      <c r="A418" s="234"/>
      <c r="B418" s="234"/>
      <c r="C418" s="234" t="s">
        <v>495</v>
      </c>
      <c r="D418" s="235" t="s">
        <v>496</v>
      </c>
      <c r="E418" s="236">
        <v>9771</v>
      </c>
      <c r="F418" s="236">
        <v>9771</v>
      </c>
      <c r="G418" s="236">
        <v>0</v>
      </c>
      <c r="H418" s="236">
        <v>9771</v>
      </c>
      <c r="I418" s="236">
        <v>0</v>
      </c>
      <c r="J418" s="236">
        <v>0</v>
      </c>
      <c r="K418" s="236">
        <v>0</v>
      </c>
      <c r="L418" s="236">
        <v>0</v>
      </c>
      <c r="M418" s="236">
        <v>0</v>
      </c>
      <c r="N418" s="236">
        <v>0</v>
      </c>
      <c r="O418" s="236">
        <v>0</v>
      </c>
      <c r="P418" s="236">
        <v>0</v>
      </c>
      <c r="Q418" s="236">
        <v>0</v>
      </c>
      <c r="R418" s="236">
        <v>0</v>
      </c>
    </row>
    <row r="419" spans="1:18" ht="12.75">
      <c r="A419" s="234"/>
      <c r="B419" s="234"/>
      <c r="C419" s="234" t="s">
        <v>512</v>
      </c>
      <c r="D419" s="235" t="s">
        <v>513</v>
      </c>
      <c r="E419" s="236">
        <v>4212</v>
      </c>
      <c r="F419" s="236">
        <v>4212</v>
      </c>
      <c r="G419" s="236">
        <v>0</v>
      </c>
      <c r="H419" s="236">
        <v>4212</v>
      </c>
      <c r="I419" s="236">
        <v>0</v>
      </c>
      <c r="J419" s="236">
        <v>0</v>
      </c>
      <c r="K419" s="236">
        <v>0</v>
      </c>
      <c r="L419" s="236">
        <v>0</v>
      </c>
      <c r="M419" s="236">
        <v>0</v>
      </c>
      <c r="N419" s="236">
        <v>0</v>
      </c>
      <c r="O419" s="236">
        <v>0</v>
      </c>
      <c r="P419" s="236">
        <v>0</v>
      </c>
      <c r="Q419" s="236">
        <v>0</v>
      </c>
      <c r="R419" s="236">
        <v>0</v>
      </c>
    </row>
    <row r="420" spans="1:18" ht="12.75">
      <c r="A420" s="234"/>
      <c r="B420" s="234"/>
      <c r="C420" s="234" t="s">
        <v>497</v>
      </c>
      <c r="D420" s="235" t="s">
        <v>498</v>
      </c>
      <c r="E420" s="236">
        <v>27158</v>
      </c>
      <c r="F420" s="236">
        <v>27158</v>
      </c>
      <c r="G420" s="236">
        <v>0</v>
      </c>
      <c r="H420" s="236">
        <v>27158</v>
      </c>
      <c r="I420" s="236">
        <v>0</v>
      </c>
      <c r="J420" s="236">
        <v>0</v>
      </c>
      <c r="K420" s="236">
        <v>0</v>
      </c>
      <c r="L420" s="236">
        <v>0</v>
      </c>
      <c r="M420" s="236">
        <v>0</v>
      </c>
      <c r="N420" s="236">
        <v>0</v>
      </c>
      <c r="O420" s="236">
        <v>0</v>
      </c>
      <c r="P420" s="236">
        <v>0</v>
      </c>
      <c r="Q420" s="236">
        <v>0</v>
      </c>
      <c r="R420" s="236">
        <v>0</v>
      </c>
    </row>
    <row r="421" spans="1:18" ht="22.5">
      <c r="A421" s="234"/>
      <c r="B421" s="234"/>
      <c r="C421" s="234" t="s">
        <v>505</v>
      </c>
      <c r="D421" s="235" t="s">
        <v>486</v>
      </c>
      <c r="E421" s="236">
        <v>67681</v>
      </c>
      <c r="F421" s="236">
        <v>0</v>
      </c>
      <c r="G421" s="236">
        <v>0</v>
      </c>
      <c r="H421" s="236">
        <v>0</v>
      </c>
      <c r="I421" s="236">
        <v>0</v>
      </c>
      <c r="J421" s="236">
        <v>0</v>
      </c>
      <c r="K421" s="236">
        <v>0</v>
      </c>
      <c r="L421" s="236">
        <v>0</v>
      </c>
      <c r="M421" s="236">
        <v>0</v>
      </c>
      <c r="N421" s="236">
        <v>67681</v>
      </c>
      <c r="O421" s="236">
        <v>67681</v>
      </c>
      <c r="P421" s="236">
        <v>0</v>
      </c>
      <c r="Q421" s="236">
        <v>0</v>
      </c>
      <c r="R421" s="236">
        <v>0</v>
      </c>
    </row>
    <row r="422" spans="1:18" ht="12.75">
      <c r="A422" s="231"/>
      <c r="B422" s="231" t="s">
        <v>670</v>
      </c>
      <c r="C422" s="231"/>
      <c r="D422" s="232" t="s">
        <v>671</v>
      </c>
      <c r="E422" s="233">
        <v>620000</v>
      </c>
      <c r="F422" s="233">
        <v>620000</v>
      </c>
      <c r="G422" s="233">
        <v>0</v>
      </c>
      <c r="H422" s="233">
        <v>0</v>
      </c>
      <c r="I422" s="233">
        <v>620000</v>
      </c>
      <c r="J422" s="233">
        <v>0</v>
      </c>
      <c r="K422" s="233">
        <v>0</v>
      </c>
      <c r="L422" s="233">
        <v>0</v>
      </c>
      <c r="M422" s="233">
        <v>0</v>
      </c>
      <c r="N422" s="233">
        <v>0</v>
      </c>
      <c r="O422" s="233">
        <v>0</v>
      </c>
      <c r="P422" s="233">
        <v>0</v>
      </c>
      <c r="Q422" s="233">
        <v>0</v>
      </c>
      <c r="R422" s="233">
        <v>0</v>
      </c>
    </row>
    <row r="423" spans="1:18" ht="33.75">
      <c r="A423" s="234"/>
      <c r="B423" s="234"/>
      <c r="C423" s="234" t="s">
        <v>668</v>
      </c>
      <c r="D423" s="235" t="s">
        <v>669</v>
      </c>
      <c r="E423" s="236">
        <v>620000</v>
      </c>
      <c r="F423" s="236">
        <v>620000</v>
      </c>
      <c r="G423" s="236">
        <v>0</v>
      </c>
      <c r="H423" s="236">
        <v>0</v>
      </c>
      <c r="I423" s="236">
        <v>620000</v>
      </c>
      <c r="J423" s="236">
        <v>0</v>
      </c>
      <c r="K423" s="236">
        <v>0</v>
      </c>
      <c r="L423" s="236">
        <v>0</v>
      </c>
      <c r="M423" s="236">
        <v>0</v>
      </c>
      <c r="N423" s="236">
        <v>0</v>
      </c>
      <c r="O423" s="236">
        <v>0</v>
      </c>
      <c r="P423" s="236">
        <v>0</v>
      </c>
      <c r="Q423" s="236">
        <v>0</v>
      </c>
      <c r="R423" s="236">
        <v>0</v>
      </c>
    </row>
    <row r="424" spans="1:18" ht="12.75">
      <c r="A424" s="231"/>
      <c r="B424" s="231" t="s">
        <v>672</v>
      </c>
      <c r="C424" s="231"/>
      <c r="D424" s="232" t="s">
        <v>673</v>
      </c>
      <c r="E424" s="233">
        <v>210000</v>
      </c>
      <c r="F424" s="233">
        <v>210000</v>
      </c>
      <c r="G424" s="233">
        <v>0</v>
      </c>
      <c r="H424" s="233">
        <v>0</v>
      </c>
      <c r="I424" s="233">
        <v>210000</v>
      </c>
      <c r="J424" s="233">
        <v>0</v>
      </c>
      <c r="K424" s="233">
        <v>0</v>
      </c>
      <c r="L424" s="233">
        <v>0</v>
      </c>
      <c r="M424" s="233">
        <v>0</v>
      </c>
      <c r="N424" s="233">
        <v>0</v>
      </c>
      <c r="O424" s="233">
        <v>0</v>
      </c>
      <c r="P424" s="233">
        <v>0</v>
      </c>
      <c r="Q424" s="233">
        <v>0</v>
      </c>
      <c r="R424" s="233">
        <v>0</v>
      </c>
    </row>
    <row r="425" spans="1:18" ht="33.75">
      <c r="A425" s="234"/>
      <c r="B425" s="234"/>
      <c r="C425" s="234" t="s">
        <v>668</v>
      </c>
      <c r="D425" s="235" t="s">
        <v>669</v>
      </c>
      <c r="E425" s="236">
        <v>210000</v>
      </c>
      <c r="F425" s="236">
        <v>210000</v>
      </c>
      <c r="G425" s="236">
        <v>0</v>
      </c>
      <c r="H425" s="236">
        <v>0</v>
      </c>
      <c r="I425" s="236">
        <v>210000</v>
      </c>
      <c r="J425" s="236">
        <v>0</v>
      </c>
      <c r="K425" s="236">
        <v>0</v>
      </c>
      <c r="L425" s="236">
        <v>0</v>
      </c>
      <c r="M425" s="236">
        <v>0</v>
      </c>
      <c r="N425" s="236">
        <v>0</v>
      </c>
      <c r="O425" s="236">
        <v>0</v>
      </c>
      <c r="P425" s="236">
        <v>0</v>
      </c>
      <c r="Q425" s="236">
        <v>0</v>
      </c>
      <c r="R425" s="236">
        <v>0</v>
      </c>
    </row>
    <row r="426" spans="1:18" ht="22.5">
      <c r="A426" s="231"/>
      <c r="B426" s="231" t="s">
        <v>481</v>
      </c>
      <c r="C426" s="231"/>
      <c r="D426" s="232" t="s">
        <v>482</v>
      </c>
      <c r="E426" s="233">
        <v>3500000</v>
      </c>
      <c r="F426" s="233">
        <v>0</v>
      </c>
      <c r="G426" s="233">
        <v>0</v>
      </c>
      <c r="H426" s="233">
        <v>0</v>
      </c>
      <c r="I426" s="233">
        <v>0</v>
      </c>
      <c r="J426" s="233">
        <v>0</v>
      </c>
      <c r="K426" s="233">
        <v>0</v>
      </c>
      <c r="L426" s="233">
        <v>0</v>
      </c>
      <c r="M426" s="233">
        <v>0</v>
      </c>
      <c r="N426" s="233">
        <v>3500000</v>
      </c>
      <c r="O426" s="233">
        <v>3500000</v>
      </c>
      <c r="P426" s="233">
        <v>3500000</v>
      </c>
      <c r="Q426" s="233">
        <v>0</v>
      </c>
      <c r="R426" s="233">
        <v>0</v>
      </c>
    </row>
    <row r="427" spans="1:18" ht="22.5">
      <c r="A427" s="234"/>
      <c r="B427" s="234"/>
      <c r="C427" s="234" t="s">
        <v>485</v>
      </c>
      <c r="D427" s="235" t="s">
        <v>486</v>
      </c>
      <c r="E427" s="236">
        <v>1600000</v>
      </c>
      <c r="F427" s="236">
        <v>0</v>
      </c>
      <c r="G427" s="236">
        <v>0</v>
      </c>
      <c r="H427" s="236">
        <v>0</v>
      </c>
      <c r="I427" s="236">
        <v>0</v>
      </c>
      <c r="J427" s="236">
        <v>0</v>
      </c>
      <c r="K427" s="236">
        <v>0</v>
      </c>
      <c r="L427" s="236">
        <v>0</v>
      </c>
      <c r="M427" s="236">
        <v>0</v>
      </c>
      <c r="N427" s="236">
        <v>1600000</v>
      </c>
      <c r="O427" s="236">
        <v>1600000</v>
      </c>
      <c r="P427" s="236">
        <v>1600000</v>
      </c>
      <c r="Q427" s="236">
        <v>0</v>
      </c>
      <c r="R427" s="236">
        <v>0</v>
      </c>
    </row>
    <row r="428" spans="1:18" ht="22.5">
      <c r="A428" s="234"/>
      <c r="B428" s="234"/>
      <c r="C428" s="234" t="s">
        <v>487</v>
      </c>
      <c r="D428" s="235" t="s">
        <v>486</v>
      </c>
      <c r="E428" s="236">
        <v>1900000</v>
      </c>
      <c r="F428" s="236">
        <v>0</v>
      </c>
      <c r="G428" s="236">
        <v>0</v>
      </c>
      <c r="H428" s="236">
        <v>0</v>
      </c>
      <c r="I428" s="236">
        <v>0</v>
      </c>
      <c r="J428" s="236">
        <v>0</v>
      </c>
      <c r="K428" s="236">
        <v>0</v>
      </c>
      <c r="L428" s="236">
        <v>0</v>
      </c>
      <c r="M428" s="236">
        <v>0</v>
      </c>
      <c r="N428" s="236">
        <v>1900000</v>
      </c>
      <c r="O428" s="236">
        <v>1900000</v>
      </c>
      <c r="P428" s="236">
        <v>1900000</v>
      </c>
      <c r="Q428" s="236">
        <v>0</v>
      </c>
      <c r="R428" s="236">
        <v>0</v>
      </c>
    </row>
    <row r="429" spans="1:18" ht="12.75">
      <c r="A429" s="231"/>
      <c r="B429" s="231" t="s">
        <v>674</v>
      </c>
      <c r="C429" s="231"/>
      <c r="D429" s="232" t="s">
        <v>362</v>
      </c>
      <c r="E429" s="233">
        <v>16000</v>
      </c>
      <c r="F429" s="233">
        <v>16000</v>
      </c>
      <c r="G429" s="233">
        <v>3000</v>
      </c>
      <c r="H429" s="233">
        <v>10000</v>
      </c>
      <c r="I429" s="233">
        <v>0</v>
      </c>
      <c r="J429" s="233">
        <v>3000</v>
      </c>
      <c r="K429" s="233">
        <v>0</v>
      </c>
      <c r="L429" s="233">
        <v>0</v>
      </c>
      <c r="M429" s="233">
        <v>0</v>
      </c>
      <c r="N429" s="233">
        <v>0</v>
      </c>
      <c r="O429" s="233">
        <v>0</v>
      </c>
      <c r="P429" s="233">
        <v>0</v>
      </c>
      <c r="Q429" s="233">
        <v>0</v>
      </c>
      <c r="R429" s="233">
        <v>0</v>
      </c>
    </row>
    <row r="430" spans="1:18" ht="33.75">
      <c r="A430" s="234"/>
      <c r="B430" s="234"/>
      <c r="C430" s="234" t="s">
        <v>493</v>
      </c>
      <c r="D430" s="235" t="s">
        <v>494</v>
      </c>
      <c r="E430" s="236">
        <v>3000</v>
      </c>
      <c r="F430" s="236">
        <v>3000</v>
      </c>
      <c r="G430" s="236">
        <v>0</v>
      </c>
      <c r="H430" s="236">
        <v>0</v>
      </c>
      <c r="I430" s="236">
        <v>0</v>
      </c>
      <c r="J430" s="236">
        <v>3000</v>
      </c>
      <c r="K430" s="236">
        <v>0</v>
      </c>
      <c r="L430" s="236">
        <v>0</v>
      </c>
      <c r="M430" s="236">
        <v>0</v>
      </c>
      <c r="N430" s="236">
        <v>0</v>
      </c>
      <c r="O430" s="236">
        <v>0</v>
      </c>
      <c r="P430" s="236">
        <v>0</v>
      </c>
      <c r="Q430" s="236">
        <v>0</v>
      </c>
      <c r="R430" s="236">
        <v>0</v>
      </c>
    </row>
    <row r="431" spans="1:18" ht="22.5">
      <c r="A431" s="234"/>
      <c r="B431" s="234"/>
      <c r="C431" s="234" t="s">
        <v>510</v>
      </c>
      <c r="D431" s="235" t="s">
        <v>511</v>
      </c>
      <c r="E431" s="236">
        <v>3000</v>
      </c>
      <c r="F431" s="236">
        <v>3000</v>
      </c>
      <c r="G431" s="236">
        <v>3000</v>
      </c>
      <c r="H431" s="236">
        <v>0</v>
      </c>
      <c r="I431" s="236">
        <v>0</v>
      </c>
      <c r="J431" s="236">
        <v>0</v>
      </c>
      <c r="K431" s="236">
        <v>0</v>
      </c>
      <c r="L431" s="236">
        <v>0</v>
      </c>
      <c r="M431" s="236">
        <v>0</v>
      </c>
      <c r="N431" s="236">
        <v>0</v>
      </c>
      <c r="O431" s="236">
        <v>0</v>
      </c>
      <c r="P431" s="236">
        <v>0</v>
      </c>
      <c r="Q431" s="236">
        <v>0</v>
      </c>
      <c r="R431" s="236">
        <v>0</v>
      </c>
    </row>
    <row r="432" spans="1:18" ht="22.5">
      <c r="A432" s="234"/>
      <c r="B432" s="234"/>
      <c r="C432" s="234" t="s">
        <v>495</v>
      </c>
      <c r="D432" s="235" t="s">
        <v>496</v>
      </c>
      <c r="E432" s="236">
        <v>5000</v>
      </c>
      <c r="F432" s="236">
        <v>5000</v>
      </c>
      <c r="G432" s="236">
        <v>0</v>
      </c>
      <c r="H432" s="236">
        <v>5000</v>
      </c>
      <c r="I432" s="236">
        <v>0</v>
      </c>
      <c r="J432" s="236">
        <v>0</v>
      </c>
      <c r="K432" s="236">
        <v>0</v>
      </c>
      <c r="L432" s="236">
        <v>0</v>
      </c>
      <c r="M432" s="236">
        <v>0</v>
      </c>
      <c r="N432" s="236">
        <v>0</v>
      </c>
      <c r="O432" s="236">
        <v>0</v>
      </c>
      <c r="P432" s="236">
        <v>0</v>
      </c>
      <c r="Q432" s="236">
        <v>0</v>
      </c>
      <c r="R432" s="236">
        <v>0</v>
      </c>
    </row>
    <row r="433" spans="1:18" ht="12.75">
      <c r="A433" s="234"/>
      <c r="B433" s="234"/>
      <c r="C433" s="234" t="s">
        <v>497</v>
      </c>
      <c r="D433" s="235" t="s">
        <v>498</v>
      </c>
      <c r="E433" s="236">
        <v>5000</v>
      </c>
      <c r="F433" s="236">
        <v>5000</v>
      </c>
      <c r="G433" s="236">
        <v>0</v>
      </c>
      <c r="H433" s="236">
        <v>5000</v>
      </c>
      <c r="I433" s="236">
        <v>0</v>
      </c>
      <c r="J433" s="236">
        <v>0</v>
      </c>
      <c r="K433" s="236">
        <v>0</v>
      </c>
      <c r="L433" s="236">
        <v>0</v>
      </c>
      <c r="M433" s="236">
        <v>0</v>
      </c>
      <c r="N433" s="236">
        <v>0</v>
      </c>
      <c r="O433" s="236">
        <v>0</v>
      </c>
      <c r="P433" s="236">
        <v>0</v>
      </c>
      <c r="Q433" s="236">
        <v>0</v>
      </c>
      <c r="R433" s="236">
        <v>0</v>
      </c>
    </row>
    <row r="434" spans="1:18" ht="12.75">
      <c r="A434" s="228" t="s">
        <v>675</v>
      </c>
      <c r="B434" s="228"/>
      <c r="C434" s="228"/>
      <c r="D434" s="229" t="s">
        <v>676</v>
      </c>
      <c r="E434" s="230">
        <v>1646832</v>
      </c>
      <c r="F434" s="230">
        <v>828300</v>
      </c>
      <c r="G434" s="230">
        <v>2000</v>
      </c>
      <c r="H434" s="230">
        <v>8500</v>
      </c>
      <c r="I434" s="230">
        <v>764800</v>
      </c>
      <c r="J434" s="230">
        <v>53000</v>
      </c>
      <c r="K434" s="230">
        <v>0</v>
      </c>
      <c r="L434" s="230">
        <v>0</v>
      </c>
      <c r="M434" s="230">
        <v>0</v>
      </c>
      <c r="N434" s="230">
        <v>818532</v>
      </c>
      <c r="O434" s="230">
        <v>818532</v>
      </c>
      <c r="P434" s="230">
        <v>0</v>
      </c>
      <c r="Q434" s="230">
        <v>0</v>
      </c>
      <c r="R434" s="230">
        <v>0</v>
      </c>
    </row>
    <row r="435" spans="1:18" ht="12.75">
      <c r="A435" s="231"/>
      <c r="B435" s="231" t="s">
        <v>677</v>
      </c>
      <c r="C435" s="231"/>
      <c r="D435" s="232" t="s">
        <v>678</v>
      </c>
      <c r="E435" s="233">
        <v>768532</v>
      </c>
      <c r="F435" s="233">
        <v>0</v>
      </c>
      <c r="G435" s="233">
        <v>0</v>
      </c>
      <c r="H435" s="233">
        <v>0</v>
      </c>
      <c r="I435" s="233">
        <v>0</v>
      </c>
      <c r="J435" s="233">
        <v>0</v>
      </c>
      <c r="K435" s="233">
        <v>0</v>
      </c>
      <c r="L435" s="233">
        <v>0</v>
      </c>
      <c r="M435" s="233">
        <v>0</v>
      </c>
      <c r="N435" s="233">
        <v>768532</v>
      </c>
      <c r="O435" s="233">
        <v>768532</v>
      </c>
      <c r="P435" s="233">
        <v>0</v>
      </c>
      <c r="Q435" s="233">
        <v>0</v>
      </c>
      <c r="R435" s="233">
        <v>0</v>
      </c>
    </row>
    <row r="436" spans="1:18" ht="22.5">
      <c r="A436" s="234"/>
      <c r="B436" s="234"/>
      <c r="C436" s="234" t="s">
        <v>505</v>
      </c>
      <c r="D436" s="235" t="s">
        <v>486</v>
      </c>
      <c r="E436" s="236">
        <v>5955</v>
      </c>
      <c r="F436" s="236">
        <v>0</v>
      </c>
      <c r="G436" s="236">
        <v>0</v>
      </c>
      <c r="H436" s="236">
        <v>0</v>
      </c>
      <c r="I436" s="236">
        <v>0</v>
      </c>
      <c r="J436" s="236">
        <v>0</v>
      </c>
      <c r="K436" s="236">
        <v>0</v>
      </c>
      <c r="L436" s="236">
        <v>0</v>
      </c>
      <c r="M436" s="236">
        <v>0</v>
      </c>
      <c r="N436" s="236">
        <v>5955</v>
      </c>
      <c r="O436" s="236">
        <v>5955</v>
      </c>
      <c r="P436" s="236">
        <v>0</v>
      </c>
      <c r="Q436" s="236">
        <v>0</v>
      </c>
      <c r="R436" s="236">
        <v>0</v>
      </c>
    </row>
    <row r="437" spans="1:18" ht="78.75">
      <c r="A437" s="234"/>
      <c r="B437" s="234"/>
      <c r="C437" s="234" t="s">
        <v>508</v>
      </c>
      <c r="D437" s="235" t="s">
        <v>509</v>
      </c>
      <c r="E437" s="236">
        <v>762577</v>
      </c>
      <c r="F437" s="236">
        <v>0</v>
      </c>
      <c r="G437" s="236">
        <v>0</v>
      </c>
      <c r="H437" s="236">
        <v>0</v>
      </c>
      <c r="I437" s="236">
        <v>0</v>
      </c>
      <c r="J437" s="236">
        <v>0</v>
      </c>
      <c r="K437" s="236">
        <v>0</v>
      </c>
      <c r="L437" s="236">
        <v>0</v>
      </c>
      <c r="M437" s="236">
        <v>0</v>
      </c>
      <c r="N437" s="236">
        <v>762577</v>
      </c>
      <c r="O437" s="236">
        <v>762577</v>
      </c>
      <c r="P437" s="236">
        <v>0</v>
      </c>
      <c r="Q437" s="236">
        <v>0</v>
      </c>
      <c r="R437" s="236">
        <v>0</v>
      </c>
    </row>
    <row r="438" spans="1:18" ht="12.75">
      <c r="A438" s="231"/>
      <c r="B438" s="231" t="s">
        <v>679</v>
      </c>
      <c r="C438" s="231"/>
      <c r="D438" s="232" t="s">
        <v>680</v>
      </c>
      <c r="E438" s="233">
        <v>814800</v>
      </c>
      <c r="F438" s="233">
        <v>764800</v>
      </c>
      <c r="G438" s="233">
        <v>0</v>
      </c>
      <c r="H438" s="233">
        <v>0</v>
      </c>
      <c r="I438" s="233">
        <v>764800</v>
      </c>
      <c r="J438" s="233">
        <v>0</v>
      </c>
      <c r="K438" s="233">
        <v>0</v>
      </c>
      <c r="L438" s="233">
        <v>0</v>
      </c>
      <c r="M438" s="233">
        <v>0</v>
      </c>
      <c r="N438" s="233">
        <v>50000</v>
      </c>
      <c r="O438" s="233">
        <v>50000</v>
      </c>
      <c r="P438" s="233">
        <v>0</v>
      </c>
      <c r="Q438" s="233">
        <v>0</v>
      </c>
      <c r="R438" s="233">
        <v>0</v>
      </c>
    </row>
    <row r="439" spans="1:18" ht="45">
      <c r="A439" s="234"/>
      <c r="B439" s="234"/>
      <c r="C439" s="234" t="s">
        <v>681</v>
      </c>
      <c r="D439" s="235" t="s">
        <v>682</v>
      </c>
      <c r="E439" s="236">
        <v>664800</v>
      </c>
      <c r="F439" s="236">
        <v>664800</v>
      </c>
      <c r="G439" s="236">
        <v>0</v>
      </c>
      <c r="H439" s="236">
        <v>0</v>
      </c>
      <c r="I439" s="236">
        <v>664800</v>
      </c>
      <c r="J439" s="236">
        <v>0</v>
      </c>
      <c r="K439" s="236">
        <v>0</v>
      </c>
      <c r="L439" s="236">
        <v>0</v>
      </c>
      <c r="M439" s="236">
        <v>0</v>
      </c>
      <c r="N439" s="236">
        <v>0</v>
      </c>
      <c r="O439" s="236">
        <v>0</v>
      </c>
      <c r="P439" s="236">
        <v>0</v>
      </c>
      <c r="Q439" s="236">
        <v>0</v>
      </c>
      <c r="R439" s="236">
        <v>0</v>
      </c>
    </row>
    <row r="440" spans="1:18" ht="56.25">
      <c r="A440" s="234"/>
      <c r="B440" s="234"/>
      <c r="C440" s="234" t="s">
        <v>630</v>
      </c>
      <c r="D440" s="235" t="s">
        <v>631</v>
      </c>
      <c r="E440" s="236">
        <v>100000</v>
      </c>
      <c r="F440" s="236">
        <v>100000</v>
      </c>
      <c r="G440" s="236">
        <v>0</v>
      </c>
      <c r="H440" s="236">
        <v>0</v>
      </c>
      <c r="I440" s="236">
        <v>100000</v>
      </c>
      <c r="J440" s="236">
        <v>0</v>
      </c>
      <c r="K440" s="236">
        <v>0</v>
      </c>
      <c r="L440" s="236">
        <v>0</v>
      </c>
      <c r="M440" s="236">
        <v>0</v>
      </c>
      <c r="N440" s="236">
        <v>0</v>
      </c>
      <c r="O440" s="236">
        <v>0</v>
      </c>
      <c r="P440" s="236">
        <v>0</v>
      </c>
      <c r="Q440" s="236">
        <v>0</v>
      </c>
      <c r="R440" s="236">
        <v>0</v>
      </c>
    </row>
    <row r="441" spans="1:18" ht="22.5">
      <c r="A441" s="234"/>
      <c r="B441" s="234"/>
      <c r="C441" s="234" t="s">
        <v>505</v>
      </c>
      <c r="D441" s="235" t="s">
        <v>486</v>
      </c>
      <c r="E441" s="236">
        <v>50000</v>
      </c>
      <c r="F441" s="236">
        <v>0</v>
      </c>
      <c r="G441" s="236">
        <v>0</v>
      </c>
      <c r="H441" s="236">
        <v>0</v>
      </c>
      <c r="I441" s="236">
        <v>0</v>
      </c>
      <c r="J441" s="236">
        <v>0</v>
      </c>
      <c r="K441" s="236">
        <v>0</v>
      </c>
      <c r="L441" s="236">
        <v>0</v>
      </c>
      <c r="M441" s="236">
        <v>0</v>
      </c>
      <c r="N441" s="236">
        <v>50000</v>
      </c>
      <c r="O441" s="236">
        <v>50000</v>
      </c>
      <c r="P441" s="236">
        <v>0</v>
      </c>
      <c r="Q441" s="236">
        <v>0</v>
      </c>
      <c r="R441" s="236">
        <v>0</v>
      </c>
    </row>
    <row r="442" spans="1:18" ht="12.75">
      <c r="A442" s="231"/>
      <c r="B442" s="231" t="s">
        <v>683</v>
      </c>
      <c r="C442" s="231"/>
      <c r="D442" s="232" t="s">
        <v>362</v>
      </c>
      <c r="E442" s="233">
        <v>63500</v>
      </c>
      <c r="F442" s="233">
        <v>63500</v>
      </c>
      <c r="G442" s="233">
        <v>2000</v>
      </c>
      <c r="H442" s="233">
        <v>8500</v>
      </c>
      <c r="I442" s="233">
        <v>0</v>
      </c>
      <c r="J442" s="233">
        <v>53000</v>
      </c>
      <c r="K442" s="233">
        <v>0</v>
      </c>
      <c r="L442" s="233">
        <v>0</v>
      </c>
      <c r="M442" s="233">
        <v>0</v>
      </c>
      <c r="N442" s="233">
        <v>0</v>
      </c>
      <c r="O442" s="233">
        <v>0</v>
      </c>
      <c r="P442" s="233">
        <v>0</v>
      </c>
      <c r="Q442" s="233">
        <v>0</v>
      </c>
      <c r="R442" s="233">
        <v>0</v>
      </c>
    </row>
    <row r="443" spans="1:18" ht="33.75">
      <c r="A443" s="234"/>
      <c r="B443" s="234"/>
      <c r="C443" s="234" t="s">
        <v>493</v>
      </c>
      <c r="D443" s="235" t="s">
        <v>494</v>
      </c>
      <c r="E443" s="236">
        <v>3000</v>
      </c>
      <c r="F443" s="236">
        <v>3000</v>
      </c>
      <c r="G443" s="236">
        <v>0</v>
      </c>
      <c r="H443" s="236">
        <v>0</v>
      </c>
      <c r="I443" s="236">
        <v>0</v>
      </c>
      <c r="J443" s="236">
        <v>3000</v>
      </c>
      <c r="K443" s="236">
        <v>0</v>
      </c>
      <c r="L443" s="236">
        <v>0</v>
      </c>
      <c r="M443" s="236">
        <v>0</v>
      </c>
      <c r="N443" s="236">
        <v>0</v>
      </c>
      <c r="O443" s="236">
        <v>0</v>
      </c>
      <c r="P443" s="236">
        <v>0</v>
      </c>
      <c r="Q443" s="236">
        <v>0</v>
      </c>
      <c r="R443" s="236">
        <v>0</v>
      </c>
    </row>
    <row r="444" spans="1:18" ht="12.75">
      <c r="A444" s="234"/>
      <c r="B444" s="234"/>
      <c r="C444" s="234" t="s">
        <v>16</v>
      </c>
      <c r="D444" s="235" t="s">
        <v>17</v>
      </c>
      <c r="E444" s="236">
        <v>50000</v>
      </c>
      <c r="F444" s="236">
        <v>50000</v>
      </c>
      <c r="G444" s="236">
        <v>0</v>
      </c>
      <c r="H444" s="236">
        <v>0</v>
      </c>
      <c r="I444" s="236">
        <v>0</v>
      </c>
      <c r="J444" s="236">
        <v>50000</v>
      </c>
      <c r="K444" s="236">
        <v>0</v>
      </c>
      <c r="L444" s="236">
        <v>0</v>
      </c>
      <c r="M444" s="236">
        <v>0</v>
      </c>
      <c r="N444" s="236">
        <v>0</v>
      </c>
      <c r="O444" s="236">
        <v>0</v>
      </c>
      <c r="P444" s="236">
        <v>0</v>
      </c>
      <c r="Q444" s="236">
        <v>0</v>
      </c>
      <c r="R444" s="236">
        <v>0</v>
      </c>
    </row>
    <row r="445" spans="1:18" ht="22.5">
      <c r="A445" s="234"/>
      <c r="B445" s="234"/>
      <c r="C445" s="234" t="s">
        <v>510</v>
      </c>
      <c r="D445" s="235" t="s">
        <v>511</v>
      </c>
      <c r="E445" s="236">
        <v>2000</v>
      </c>
      <c r="F445" s="236">
        <v>2000</v>
      </c>
      <c r="G445" s="236">
        <v>2000</v>
      </c>
      <c r="H445" s="236">
        <v>0</v>
      </c>
      <c r="I445" s="236">
        <v>0</v>
      </c>
      <c r="J445" s="236">
        <v>0</v>
      </c>
      <c r="K445" s="236">
        <v>0</v>
      </c>
      <c r="L445" s="236">
        <v>0</v>
      </c>
      <c r="M445" s="236">
        <v>0</v>
      </c>
      <c r="N445" s="236">
        <v>0</v>
      </c>
      <c r="O445" s="236">
        <v>0</v>
      </c>
      <c r="P445" s="236">
        <v>0</v>
      </c>
      <c r="Q445" s="236">
        <v>0</v>
      </c>
      <c r="R445" s="236">
        <v>0</v>
      </c>
    </row>
    <row r="446" spans="1:18" ht="22.5">
      <c r="A446" s="234"/>
      <c r="B446" s="234"/>
      <c r="C446" s="234" t="s">
        <v>495</v>
      </c>
      <c r="D446" s="235" t="s">
        <v>496</v>
      </c>
      <c r="E446" s="236">
        <v>3000</v>
      </c>
      <c r="F446" s="236">
        <v>3000</v>
      </c>
      <c r="G446" s="236">
        <v>0</v>
      </c>
      <c r="H446" s="236">
        <v>3000</v>
      </c>
      <c r="I446" s="236">
        <v>0</v>
      </c>
      <c r="J446" s="236">
        <v>0</v>
      </c>
      <c r="K446" s="236">
        <v>0</v>
      </c>
      <c r="L446" s="236">
        <v>0</v>
      </c>
      <c r="M446" s="236">
        <v>0</v>
      </c>
      <c r="N446" s="236">
        <v>0</v>
      </c>
      <c r="O446" s="236">
        <v>0</v>
      </c>
      <c r="P446" s="236">
        <v>0</v>
      </c>
      <c r="Q446" s="236">
        <v>0</v>
      </c>
      <c r="R446" s="236">
        <v>0</v>
      </c>
    </row>
    <row r="447" spans="1:18" ht="12.75">
      <c r="A447" s="234"/>
      <c r="B447" s="234"/>
      <c r="C447" s="234" t="s">
        <v>497</v>
      </c>
      <c r="D447" s="235" t="s">
        <v>498</v>
      </c>
      <c r="E447" s="236">
        <v>4000</v>
      </c>
      <c r="F447" s="236">
        <v>4000</v>
      </c>
      <c r="G447" s="236">
        <v>0</v>
      </c>
      <c r="H447" s="236">
        <v>4000</v>
      </c>
      <c r="I447" s="236">
        <v>0</v>
      </c>
      <c r="J447" s="236">
        <v>0</v>
      </c>
      <c r="K447" s="236">
        <v>0</v>
      </c>
      <c r="L447" s="236">
        <v>0</v>
      </c>
      <c r="M447" s="236">
        <v>0</v>
      </c>
      <c r="N447" s="236">
        <v>0</v>
      </c>
      <c r="O447" s="236">
        <v>0</v>
      </c>
      <c r="P447" s="236">
        <v>0</v>
      </c>
      <c r="Q447" s="236">
        <v>0</v>
      </c>
      <c r="R447" s="236">
        <v>0</v>
      </c>
    </row>
    <row r="448" spans="1:18" ht="12.75">
      <c r="A448" s="234"/>
      <c r="B448" s="234"/>
      <c r="C448" s="234" t="s">
        <v>483</v>
      </c>
      <c r="D448" s="235" t="s">
        <v>484</v>
      </c>
      <c r="E448" s="236">
        <v>1500</v>
      </c>
      <c r="F448" s="236">
        <v>1500</v>
      </c>
      <c r="G448" s="236">
        <v>0</v>
      </c>
      <c r="H448" s="236">
        <v>1500</v>
      </c>
      <c r="I448" s="236">
        <v>0</v>
      </c>
      <c r="J448" s="236">
        <v>0</v>
      </c>
      <c r="K448" s="236">
        <v>0</v>
      </c>
      <c r="L448" s="236">
        <v>0</v>
      </c>
      <c r="M448" s="236">
        <v>0</v>
      </c>
      <c r="N448" s="236">
        <v>0</v>
      </c>
      <c r="O448" s="236">
        <v>0</v>
      </c>
      <c r="P448" s="236">
        <v>0</v>
      </c>
      <c r="Q448" s="236">
        <v>0</v>
      </c>
      <c r="R448" s="236">
        <v>0</v>
      </c>
    </row>
    <row r="449" spans="1:18" ht="12.75">
      <c r="A449" s="327" t="s">
        <v>18</v>
      </c>
      <c r="B449" s="327"/>
      <c r="C449" s="327"/>
      <c r="D449" s="327"/>
      <c r="E449" s="237">
        <v>58908275</v>
      </c>
      <c r="F449" s="237">
        <v>47377014</v>
      </c>
      <c r="G449" s="237">
        <v>23407362</v>
      </c>
      <c r="H449" s="237">
        <v>10672152</v>
      </c>
      <c r="I449" s="237">
        <v>2947483</v>
      </c>
      <c r="J449" s="237">
        <v>9217567</v>
      </c>
      <c r="K449" s="237">
        <v>92450</v>
      </c>
      <c r="L449" s="237">
        <v>40000</v>
      </c>
      <c r="M449" s="237">
        <v>1000000</v>
      </c>
      <c r="N449" s="237">
        <v>11531261</v>
      </c>
      <c r="O449" s="237">
        <v>11431261</v>
      </c>
      <c r="P449" s="237">
        <v>8350086</v>
      </c>
      <c r="Q449" s="237">
        <v>0</v>
      </c>
      <c r="R449" s="237">
        <v>100000</v>
      </c>
    </row>
    <row r="451" spans="5:14" ht="12.75">
      <c r="E451" s="89"/>
      <c r="F451" s="89"/>
      <c r="N451" s="89"/>
    </row>
    <row r="454" ht="12.75">
      <c r="F454" s="89"/>
    </row>
    <row r="455" ht="12.75">
      <c r="F455" s="89"/>
    </row>
  </sheetData>
  <sheetProtection/>
  <mergeCells count="22">
    <mergeCell ref="D7:D10"/>
    <mergeCell ref="E7:E10"/>
    <mergeCell ref="L9:L10"/>
    <mergeCell ref="M9:M10"/>
    <mergeCell ref="N1:R3"/>
    <mergeCell ref="A449:D449"/>
    <mergeCell ref="C7:C10"/>
    <mergeCell ref="A4:R4"/>
    <mergeCell ref="A7:A10"/>
    <mergeCell ref="B7:B10"/>
    <mergeCell ref="J9:J10"/>
    <mergeCell ref="K9:K10"/>
    <mergeCell ref="G8:M8"/>
    <mergeCell ref="N8:N10"/>
    <mergeCell ref="F7:R7"/>
    <mergeCell ref="F8:F10"/>
    <mergeCell ref="O8:R8"/>
    <mergeCell ref="O9:O10"/>
    <mergeCell ref="Q9:Q10"/>
    <mergeCell ref="R9:R10"/>
    <mergeCell ref="G9:H9"/>
    <mergeCell ref="I9:I10"/>
  </mergeCells>
  <printOptions horizontalCentered="1"/>
  <pageMargins left="0.2" right="0.2" top="0.59" bottom="0.41" header="0.27" footer="0.28"/>
  <pageSetup fitToHeight="25" fitToWidth="1" horizontalDpi="600" verticalDpi="600" orientation="landscape" paperSize="9" scale="89" r:id="rId1"/>
  <rowBreaks count="1" manualBreakCount="1">
    <brk id="21" max="255" man="1"/>
  </rowBreaks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103"/>
  <sheetViews>
    <sheetView view="pageBreakPreview" zoomScaleSheetLayoutView="100" zoomScalePageLayoutView="0" workbookViewId="0" topLeftCell="A1">
      <selection activeCell="I4" sqref="I4"/>
    </sheetView>
  </sheetViews>
  <sheetFormatPr defaultColWidth="9.00390625" defaultRowHeight="12.75"/>
  <cols>
    <col min="1" max="1" width="4.625" style="1" customWidth="1"/>
    <col min="2" max="2" width="4.875" style="1" bestFit="1" customWidth="1"/>
    <col min="3" max="3" width="5.875" style="1" customWidth="1"/>
    <col min="4" max="4" width="20.25390625" style="1" bestFit="1" customWidth="1"/>
    <col min="5" max="5" width="10.00390625" style="1" customWidth="1"/>
    <col min="6" max="6" width="11.25390625" style="1" customWidth="1"/>
    <col min="7" max="7" width="10.75390625" style="1" customWidth="1"/>
    <col min="8" max="8" width="9.00390625" style="1" customWidth="1"/>
    <col min="9" max="9" width="10.00390625" style="1" customWidth="1"/>
    <col min="10" max="10" width="13.875" style="1" customWidth="1"/>
    <col min="11" max="11" width="11.00390625" style="1" customWidth="1"/>
    <col min="12" max="12" width="11.875" style="1" customWidth="1"/>
    <col min="13" max="16384" width="9.125" style="1" customWidth="1"/>
  </cols>
  <sheetData>
    <row r="1" spans="9:12" ht="12.75" customHeight="1">
      <c r="I1" s="302" t="s">
        <v>726</v>
      </c>
      <c r="J1" s="302"/>
      <c r="K1" s="302"/>
      <c r="L1" s="302"/>
    </row>
    <row r="2" spans="9:12" ht="12.75">
      <c r="I2" s="302"/>
      <c r="J2" s="302"/>
      <c r="K2" s="302"/>
      <c r="L2" s="302"/>
    </row>
    <row r="3" spans="9:12" ht="12.75">
      <c r="I3" s="302"/>
      <c r="J3" s="302"/>
      <c r="K3" s="302"/>
      <c r="L3" s="302"/>
    </row>
    <row r="4" ht="5.25" customHeight="1"/>
    <row r="5" spans="1:12" ht="18">
      <c r="A5" s="294" t="s">
        <v>118</v>
      </c>
      <c r="B5" s="294"/>
      <c r="C5" s="294"/>
      <c r="D5" s="294"/>
      <c r="E5" s="294"/>
      <c r="F5" s="294"/>
      <c r="G5" s="294"/>
      <c r="H5" s="294"/>
      <c r="I5" s="294"/>
      <c r="J5" s="294"/>
      <c r="K5" s="294"/>
      <c r="L5" s="294"/>
    </row>
    <row r="6" spans="1:12" ht="8.2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5" t="s">
        <v>33</v>
      </c>
    </row>
    <row r="7" spans="1:12" s="13" customFormat="1" ht="19.5" customHeight="1">
      <c r="A7" s="295" t="s">
        <v>37</v>
      </c>
      <c r="B7" s="295" t="s">
        <v>20</v>
      </c>
      <c r="C7" s="295" t="s">
        <v>32</v>
      </c>
      <c r="D7" s="288" t="s">
        <v>106</v>
      </c>
      <c r="E7" s="288" t="s">
        <v>38</v>
      </c>
      <c r="F7" s="278" t="s">
        <v>46</v>
      </c>
      <c r="G7" s="278"/>
      <c r="H7" s="278"/>
      <c r="I7" s="278"/>
      <c r="J7" s="278"/>
      <c r="K7" s="278"/>
      <c r="L7" s="288" t="s">
        <v>39</v>
      </c>
    </row>
    <row r="8" spans="1:12" s="13" customFormat="1" ht="19.5" customHeight="1">
      <c r="A8" s="295"/>
      <c r="B8" s="295"/>
      <c r="C8" s="295"/>
      <c r="D8" s="288"/>
      <c r="E8" s="288"/>
      <c r="F8" s="277" t="s">
        <v>107</v>
      </c>
      <c r="G8" s="288" t="s">
        <v>29</v>
      </c>
      <c r="H8" s="288"/>
      <c r="I8" s="288"/>
      <c r="J8" s="288"/>
      <c r="K8" s="288"/>
      <c r="L8" s="288"/>
    </row>
    <row r="9" spans="1:12" s="13" customFormat="1" ht="19.5" customHeight="1">
      <c r="A9" s="295"/>
      <c r="B9" s="295"/>
      <c r="C9" s="295"/>
      <c r="D9" s="288"/>
      <c r="E9" s="288"/>
      <c r="F9" s="277"/>
      <c r="G9" s="289" t="s">
        <v>54</v>
      </c>
      <c r="H9" s="292" t="s">
        <v>51</v>
      </c>
      <c r="I9" s="49" t="s">
        <v>24</v>
      </c>
      <c r="J9" s="289" t="s">
        <v>55</v>
      </c>
      <c r="K9" s="292" t="s">
        <v>52</v>
      </c>
      <c r="L9" s="288"/>
    </row>
    <row r="10" spans="1:12" s="13" customFormat="1" ht="29.25" customHeight="1">
      <c r="A10" s="295"/>
      <c r="B10" s="295"/>
      <c r="C10" s="295"/>
      <c r="D10" s="288"/>
      <c r="E10" s="288"/>
      <c r="F10" s="277"/>
      <c r="G10" s="290"/>
      <c r="H10" s="290"/>
      <c r="I10" s="279" t="s">
        <v>108</v>
      </c>
      <c r="J10" s="290"/>
      <c r="K10" s="290"/>
      <c r="L10" s="288"/>
    </row>
    <row r="11" spans="1:12" s="13" customFormat="1" ht="19.5" customHeight="1">
      <c r="A11" s="295"/>
      <c r="B11" s="295"/>
      <c r="C11" s="295"/>
      <c r="D11" s="288"/>
      <c r="E11" s="288"/>
      <c r="F11" s="277"/>
      <c r="G11" s="290"/>
      <c r="H11" s="290"/>
      <c r="I11" s="279"/>
      <c r="J11" s="290"/>
      <c r="K11" s="290"/>
      <c r="L11" s="288"/>
    </row>
    <row r="12" spans="1:12" s="13" customFormat="1" ht="56.25" customHeight="1">
      <c r="A12" s="295"/>
      <c r="B12" s="295"/>
      <c r="C12" s="295"/>
      <c r="D12" s="288"/>
      <c r="E12" s="288"/>
      <c r="F12" s="277"/>
      <c r="G12" s="291"/>
      <c r="H12" s="291"/>
      <c r="I12" s="279"/>
      <c r="J12" s="291"/>
      <c r="K12" s="291"/>
      <c r="L12" s="288"/>
    </row>
    <row r="13" spans="1:12" ht="7.5" customHeight="1">
      <c r="A13" s="9">
        <v>1</v>
      </c>
      <c r="B13" s="9">
        <v>2</v>
      </c>
      <c r="C13" s="9">
        <v>3</v>
      </c>
      <c r="D13" s="9">
        <v>4</v>
      </c>
      <c r="E13" s="9">
        <v>5</v>
      </c>
      <c r="F13" s="9">
        <v>6</v>
      </c>
      <c r="G13" s="9">
        <v>7</v>
      </c>
      <c r="H13" s="9">
        <v>8</v>
      </c>
      <c r="I13" s="9"/>
      <c r="J13" s="9">
        <v>9</v>
      </c>
      <c r="K13" s="9">
        <v>10</v>
      </c>
      <c r="L13" s="9">
        <v>12</v>
      </c>
    </row>
    <row r="14" spans="1:12" ht="51" customHeight="1">
      <c r="A14" s="298" t="s">
        <v>25</v>
      </c>
      <c r="B14" s="293" t="s">
        <v>286</v>
      </c>
      <c r="C14" s="293" t="s">
        <v>287</v>
      </c>
      <c r="D14" s="196" t="s">
        <v>288</v>
      </c>
      <c r="E14" s="200">
        <f>909700+731274+1500000+810000+250000</f>
        <v>4200974</v>
      </c>
      <c r="F14" s="200">
        <v>1500000</v>
      </c>
      <c r="G14" s="200">
        <v>0</v>
      </c>
      <c r="H14" s="200">
        <f>F14-K14</f>
        <v>850000</v>
      </c>
      <c r="I14" s="200">
        <f>H14</f>
        <v>850000</v>
      </c>
      <c r="J14" s="197" t="s">
        <v>40</v>
      </c>
      <c r="K14" s="203">
        <v>650000</v>
      </c>
      <c r="L14" s="280" t="s">
        <v>284</v>
      </c>
    </row>
    <row r="15" spans="1:12" ht="12.75">
      <c r="A15" s="298"/>
      <c r="B15" s="293"/>
      <c r="C15" s="293"/>
      <c r="D15" s="10" t="s">
        <v>115</v>
      </c>
      <c r="E15" s="200">
        <v>0</v>
      </c>
      <c r="F15" s="200">
        <v>0</v>
      </c>
      <c r="G15" s="200">
        <v>0</v>
      </c>
      <c r="H15" s="200">
        <v>0</v>
      </c>
      <c r="I15" s="200">
        <v>0</v>
      </c>
      <c r="J15" s="10" t="s">
        <v>330</v>
      </c>
      <c r="K15" s="10">
        <v>0</v>
      </c>
      <c r="L15" s="280"/>
    </row>
    <row r="16" spans="1:12" ht="12.75">
      <c r="A16" s="298"/>
      <c r="B16" s="293"/>
      <c r="C16" s="293"/>
      <c r="D16" s="10" t="s">
        <v>75</v>
      </c>
      <c r="E16" s="200">
        <f>E14</f>
        <v>4200974</v>
      </c>
      <c r="F16" s="200">
        <f>F14</f>
        <v>1500000</v>
      </c>
      <c r="G16" s="200">
        <f>G14</f>
        <v>0</v>
      </c>
      <c r="H16" s="200">
        <f>H14</f>
        <v>850000</v>
      </c>
      <c r="I16" s="200">
        <f>I14</f>
        <v>850000</v>
      </c>
      <c r="J16" s="197" t="s">
        <v>330</v>
      </c>
      <c r="K16" s="203">
        <f>K14</f>
        <v>650000</v>
      </c>
      <c r="L16" s="280"/>
    </row>
    <row r="17" spans="1:12" ht="51">
      <c r="A17" s="298" t="s">
        <v>26</v>
      </c>
      <c r="B17" s="293" t="s">
        <v>286</v>
      </c>
      <c r="C17" s="293" t="s">
        <v>287</v>
      </c>
      <c r="D17" s="196" t="s">
        <v>289</v>
      </c>
      <c r="E17" s="200">
        <f>17320+395000+450000</f>
        <v>862320</v>
      </c>
      <c r="F17" s="200">
        <v>450000</v>
      </c>
      <c r="G17" s="200">
        <v>0</v>
      </c>
      <c r="H17" s="200">
        <f>F17-K17</f>
        <v>200000</v>
      </c>
      <c r="I17" s="200">
        <f>H17</f>
        <v>200000</v>
      </c>
      <c r="J17" s="197" t="s">
        <v>40</v>
      </c>
      <c r="K17" s="203">
        <v>250000</v>
      </c>
      <c r="L17" s="280" t="s">
        <v>284</v>
      </c>
    </row>
    <row r="18" spans="1:12" ht="12.75">
      <c r="A18" s="298"/>
      <c r="B18" s="293"/>
      <c r="C18" s="293"/>
      <c r="D18" s="10" t="s">
        <v>115</v>
      </c>
      <c r="E18" s="200">
        <v>0</v>
      </c>
      <c r="F18" s="200">
        <v>0</v>
      </c>
      <c r="G18" s="200">
        <v>0</v>
      </c>
      <c r="H18" s="200">
        <v>0</v>
      </c>
      <c r="I18" s="200">
        <v>0</v>
      </c>
      <c r="J18" s="10" t="s">
        <v>330</v>
      </c>
      <c r="K18" s="197">
        <v>0</v>
      </c>
      <c r="L18" s="280"/>
    </row>
    <row r="19" spans="1:12" ht="12.75">
      <c r="A19" s="298"/>
      <c r="B19" s="293"/>
      <c r="C19" s="293"/>
      <c r="D19" s="10" t="s">
        <v>75</v>
      </c>
      <c r="E19" s="200">
        <f>E17</f>
        <v>862320</v>
      </c>
      <c r="F19" s="200">
        <f>F17</f>
        <v>450000</v>
      </c>
      <c r="G19" s="200">
        <f>G17</f>
        <v>0</v>
      </c>
      <c r="H19" s="200">
        <f>H17</f>
        <v>200000</v>
      </c>
      <c r="I19" s="200">
        <f>I17</f>
        <v>200000</v>
      </c>
      <c r="J19" s="197" t="s">
        <v>330</v>
      </c>
      <c r="K19" s="203">
        <f>K17</f>
        <v>250000</v>
      </c>
      <c r="L19" s="280"/>
    </row>
    <row r="20" spans="1:12" ht="102">
      <c r="A20" s="298" t="s">
        <v>27</v>
      </c>
      <c r="B20" s="298">
        <v>600</v>
      </c>
      <c r="C20" s="298">
        <v>60013</v>
      </c>
      <c r="D20" s="196" t="s">
        <v>290</v>
      </c>
      <c r="E20" s="200">
        <f>325000+1010000</f>
        <v>1335000</v>
      </c>
      <c r="F20" s="200">
        <v>210000</v>
      </c>
      <c r="G20" s="200">
        <v>0</v>
      </c>
      <c r="H20" s="200">
        <f>F20-K20</f>
        <v>210000</v>
      </c>
      <c r="I20" s="200">
        <v>0</v>
      </c>
      <c r="J20" s="197" t="s">
        <v>40</v>
      </c>
      <c r="K20" s="203">
        <v>0</v>
      </c>
      <c r="L20" s="280" t="s">
        <v>284</v>
      </c>
    </row>
    <row r="21" spans="1:12" ht="12.75">
      <c r="A21" s="298"/>
      <c r="B21" s="298"/>
      <c r="C21" s="298"/>
      <c r="D21" s="10" t="s">
        <v>115</v>
      </c>
      <c r="E21" s="200">
        <v>0</v>
      </c>
      <c r="F21" s="200">
        <v>0</v>
      </c>
      <c r="G21" s="200">
        <v>0</v>
      </c>
      <c r="H21" s="200">
        <v>0</v>
      </c>
      <c r="I21" s="200">
        <v>0</v>
      </c>
      <c r="J21" s="10" t="s">
        <v>330</v>
      </c>
      <c r="K21" s="197">
        <v>0</v>
      </c>
      <c r="L21" s="280"/>
    </row>
    <row r="22" spans="1:12" ht="12.75">
      <c r="A22" s="298"/>
      <c r="B22" s="298"/>
      <c r="C22" s="298"/>
      <c r="D22" s="10" t="s">
        <v>75</v>
      </c>
      <c r="E22" s="200">
        <f>E20</f>
        <v>1335000</v>
      </c>
      <c r="F22" s="200">
        <f>F20</f>
        <v>210000</v>
      </c>
      <c r="G22" s="200">
        <f>G20</f>
        <v>0</v>
      </c>
      <c r="H22" s="200">
        <f>H20</f>
        <v>210000</v>
      </c>
      <c r="I22" s="200">
        <f>I20</f>
        <v>0</v>
      </c>
      <c r="J22" s="197" t="s">
        <v>330</v>
      </c>
      <c r="K22" s="203">
        <f>K20</f>
        <v>0</v>
      </c>
      <c r="L22" s="280"/>
    </row>
    <row r="23" spans="1:12" ht="51">
      <c r="A23" s="298" t="s">
        <v>19</v>
      </c>
      <c r="B23" s="298">
        <v>600</v>
      </c>
      <c r="C23" s="298">
        <v>60016</v>
      </c>
      <c r="D23" s="196" t="s">
        <v>291</v>
      </c>
      <c r="E23" s="200">
        <f>72292+2050319+3510000-2106000+2500000</f>
        <v>6026611</v>
      </c>
      <c r="F23" s="200">
        <v>2500000</v>
      </c>
      <c r="G23" s="200">
        <v>0</v>
      </c>
      <c r="H23" s="200">
        <f>F23-K23</f>
        <v>1000000</v>
      </c>
      <c r="I23" s="200">
        <f>H23</f>
        <v>1000000</v>
      </c>
      <c r="J23" s="197" t="s">
        <v>40</v>
      </c>
      <c r="K23" s="203">
        <v>1500000</v>
      </c>
      <c r="L23" s="280" t="s">
        <v>284</v>
      </c>
    </row>
    <row r="24" spans="1:12" ht="12.75">
      <c r="A24" s="298"/>
      <c r="B24" s="298"/>
      <c r="C24" s="298"/>
      <c r="D24" s="10" t="s">
        <v>115</v>
      </c>
      <c r="E24" s="200">
        <v>0</v>
      </c>
      <c r="F24" s="200">
        <v>0</v>
      </c>
      <c r="G24" s="200">
        <v>0</v>
      </c>
      <c r="H24" s="200">
        <v>0</v>
      </c>
      <c r="I24" s="200">
        <v>0</v>
      </c>
      <c r="J24" s="10" t="s">
        <v>330</v>
      </c>
      <c r="K24" s="197">
        <v>0</v>
      </c>
      <c r="L24" s="280"/>
    </row>
    <row r="25" spans="1:12" ht="12.75">
      <c r="A25" s="298"/>
      <c r="B25" s="298"/>
      <c r="C25" s="298"/>
      <c r="D25" s="10" t="s">
        <v>75</v>
      </c>
      <c r="E25" s="200">
        <f>E23</f>
        <v>6026611</v>
      </c>
      <c r="F25" s="200">
        <f>F23</f>
        <v>2500000</v>
      </c>
      <c r="G25" s="200">
        <f>G23</f>
        <v>0</v>
      </c>
      <c r="H25" s="200">
        <f>H23</f>
        <v>1000000</v>
      </c>
      <c r="I25" s="200">
        <f>I23</f>
        <v>1000000</v>
      </c>
      <c r="J25" s="197" t="s">
        <v>330</v>
      </c>
      <c r="K25" s="203">
        <f>K23</f>
        <v>1500000</v>
      </c>
      <c r="L25" s="280"/>
    </row>
    <row r="26" spans="1:12" ht="51">
      <c r="A26" s="298" t="s">
        <v>129</v>
      </c>
      <c r="B26" s="298">
        <v>600</v>
      </c>
      <c r="C26" s="298">
        <v>60016</v>
      </c>
      <c r="D26" s="196" t="s">
        <v>292</v>
      </c>
      <c r="E26" s="200">
        <f>355294+1050000</f>
        <v>1405294</v>
      </c>
      <c r="F26" s="200">
        <v>50000</v>
      </c>
      <c r="G26" s="200">
        <v>0</v>
      </c>
      <c r="H26" s="200">
        <f>F26-K26</f>
        <v>50000</v>
      </c>
      <c r="I26" s="200">
        <v>0</v>
      </c>
      <c r="J26" s="197" t="s">
        <v>40</v>
      </c>
      <c r="K26" s="203">
        <v>0</v>
      </c>
      <c r="L26" s="280" t="s">
        <v>284</v>
      </c>
    </row>
    <row r="27" spans="1:12" ht="12.75">
      <c r="A27" s="298"/>
      <c r="B27" s="298"/>
      <c r="C27" s="298"/>
      <c r="D27" s="10" t="s">
        <v>115</v>
      </c>
      <c r="E27" s="200">
        <v>0</v>
      </c>
      <c r="F27" s="200">
        <v>0</v>
      </c>
      <c r="G27" s="200">
        <v>0</v>
      </c>
      <c r="H27" s="200">
        <v>0</v>
      </c>
      <c r="I27" s="200">
        <v>0</v>
      </c>
      <c r="J27" s="10" t="s">
        <v>330</v>
      </c>
      <c r="K27" s="197">
        <v>0</v>
      </c>
      <c r="L27" s="280"/>
    </row>
    <row r="28" spans="1:12" ht="12.75">
      <c r="A28" s="298"/>
      <c r="B28" s="298"/>
      <c r="C28" s="298"/>
      <c r="D28" s="10" t="s">
        <v>75</v>
      </c>
      <c r="E28" s="200">
        <f>E26</f>
        <v>1405294</v>
      </c>
      <c r="F28" s="200">
        <f>F26</f>
        <v>50000</v>
      </c>
      <c r="G28" s="200">
        <f>G26</f>
        <v>0</v>
      </c>
      <c r="H28" s="200">
        <f>H26</f>
        <v>50000</v>
      </c>
      <c r="I28" s="200">
        <f>I26</f>
        <v>0</v>
      </c>
      <c r="J28" s="197" t="s">
        <v>330</v>
      </c>
      <c r="K28" s="203">
        <f>K26</f>
        <v>0</v>
      </c>
      <c r="L28" s="280"/>
    </row>
    <row r="29" spans="1:12" ht="76.5">
      <c r="A29" s="298" t="s">
        <v>132</v>
      </c>
      <c r="B29" s="298">
        <v>600</v>
      </c>
      <c r="C29" s="298">
        <v>60016</v>
      </c>
      <c r="D29" s="196" t="s">
        <v>293</v>
      </c>
      <c r="E29" s="200">
        <v>110000</v>
      </c>
      <c r="F29" s="200">
        <v>80000</v>
      </c>
      <c r="G29" s="200">
        <v>0</v>
      </c>
      <c r="H29" s="200">
        <f>F29-K29</f>
        <v>80000</v>
      </c>
      <c r="I29" s="200">
        <v>0</v>
      </c>
      <c r="J29" s="197" t="s">
        <v>40</v>
      </c>
      <c r="K29" s="203">
        <v>0</v>
      </c>
      <c r="L29" s="280" t="s">
        <v>284</v>
      </c>
    </row>
    <row r="30" spans="1:12" ht="12.75">
      <c r="A30" s="298"/>
      <c r="B30" s="298"/>
      <c r="C30" s="298"/>
      <c r="D30" s="10" t="s">
        <v>115</v>
      </c>
      <c r="E30" s="200">
        <v>0</v>
      </c>
      <c r="F30" s="200">
        <v>0</v>
      </c>
      <c r="G30" s="200">
        <v>0</v>
      </c>
      <c r="H30" s="200">
        <v>0</v>
      </c>
      <c r="I30" s="200">
        <v>0</v>
      </c>
      <c r="J30" s="10" t="s">
        <v>330</v>
      </c>
      <c r="K30" s="197">
        <v>0</v>
      </c>
      <c r="L30" s="280"/>
    </row>
    <row r="31" spans="1:12" ht="12.75">
      <c r="A31" s="298"/>
      <c r="B31" s="298"/>
      <c r="C31" s="298"/>
      <c r="D31" s="10" t="s">
        <v>75</v>
      </c>
      <c r="E31" s="200">
        <f>E29</f>
        <v>110000</v>
      </c>
      <c r="F31" s="200">
        <f>F29</f>
        <v>80000</v>
      </c>
      <c r="G31" s="200">
        <f>G29</f>
        <v>0</v>
      </c>
      <c r="H31" s="200">
        <f>H29</f>
        <v>80000</v>
      </c>
      <c r="I31" s="200">
        <f>I29</f>
        <v>0</v>
      </c>
      <c r="J31" s="197" t="s">
        <v>330</v>
      </c>
      <c r="K31" s="203">
        <f>K29</f>
        <v>0</v>
      </c>
      <c r="L31" s="280"/>
    </row>
    <row r="32" spans="1:12" ht="63.75">
      <c r="A32" s="298" t="s">
        <v>135</v>
      </c>
      <c r="B32" s="298">
        <v>600</v>
      </c>
      <c r="C32" s="298">
        <v>60016</v>
      </c>
      <c r="D32" s="196" t="s">
        <v>294</v>
      </c>
      <c r="E32" s="200">
        <f>15000+968000</f>
        <v>983000</v>
      </c>
      <c r="F32" s="200">
        <v>968000</v>
      </c>
      <c r="G32" s="200">
        <v>141667</v>
      </c>
      <c r="H32" s="200">
        <f>F32-K32-484000-141667</f>
        <v>342333</v>
      </c>
      <c r="I32" s="200">
        <v>0</v>
      </c>
      <c r="J32" s="197" t="s">
        <v>326</v>
      </c>
      <c r="K32" s="203">
        <v>0</v>
      </c>
      <c r="L32" s="280" t="s">
        <v>284</v>
      </c>
    </row>
    <row r="33" spans="1:12" ht="12.75">
      <c r="A33" s="298"/>
      <c r="B33" s="298"/>
      <c r="C33" s="298"/>
      <c r="D33" s="10" t="s">
        <v>115</v>
      </c>
      <c r="E33" s="200">
        <v>0</v>
      </c>
      <c r="F33" s="200">
        <v>0</v>
      </c>
      <c r="G33" s="200">
        <v>0</v>
      </c>
      <c r="H33" s="200">
        <v>0</v>
      </c>
      <c r="I33" s="200">
        <v>0</v>
      </c>
      <c r="J33" s="10" t="s">
        <v>330</v>
      </c>
      <c r="K33" s="203">
        <v>0</v>
      </c>
      <c r="L33" s="280"/>
    </row>
    <row r="34" spans="1:12" ht="12.75">
      <c r="A34" s="298"/>
      <c r="B34" s="298"/>
      <c r="C34" s="298"/>
      <c r="D34" s="10" t="s">
        <v>75</v>
      </c>
      <c r="E34" s="200">
        <f>E32</f>
        <v>983000</v>
      </c>
      <c r="F34" s="200">
        <f>F32</f>
        <v>968000</v>
      </c>
      <c r="G34" s="200">
        <f>G32</f>
        <v>141667</v>
      </c>
      <c r="H34" s="200">
        <f>H32</f>
        <v>342333</v>
      </c>
      <c r="I34" s="200">
        <f>I32</f>
        <v>0</v>
      </c>
      <c r="J34" s="197" t="s">
        <v>330</v>
      </c>
      <c r="K34" s="203">
        <f>K32</f>
        <v>0</v>
      </c>
      <c r="L34" s="280"/>
    </row>
    <row r="35" spans="1:12" ht="51">
      <c r="A35" s="298" t="s">
        <v>138</v>
      </c>
      <c r="B35" s="298">
        <v>600</v>
      </c>
      <c r="C35" s="298">
        <v>60016</v>
      </c>
      <c r="D35" s="196" t="s">
        <v>295</v>
      </c>
      <c r="E35" s="200">
        <v>300000</v>
      </c>
      <c r="F35" s="200">
        <v>100000</v>
      </c>
      <c r="G35" s="200">
        <v>0</v>
      </c>
      <c r="H35" s="200">
        <f>F35-K35</f>
        <v>100000</v>
      </c>
      <c r="I35" s="200">
        <v>0</v>
      </c>
      <c r="J35" s="197" t="s">
        <v>40</v>
      </c>
      <c r="K35" s="203">
        <v>0</v>
      </c>
      <c r="L35" s="280" t="s">
        <v>284</v>
      </c>
    </row>
    <row r="36" spans="1:12" ht="12.75">
      <c r="A36" s="298"/>
      <c r="B36" s="298"/>
      <c r="C36" s="298"/>
      <c r="D36" s="197" t="s">
        <v>115</v>
      </c>
      <c r="E36" s="200">
        <v>0</v>
      </c>
      <c r="F36" s="200">
        <v>0</v>
      </c>
      <c r="G36" s="200">
        <v>0</v>
      </c>
      <c r="H36" s="200">
        <v>0</v>
      </c>
      <c r="I36" s="200">
        <v>0</v>
      </c>
      <c r="J36" s="10" t="s">
        <v>330</v>
      </c>
      <c r="K36" s="203">
        <v>0</v>
      </c>
      <c r="L36" s="280"/>
    </row>
    <row r="37" spans="1:12" ht="12.75">
      <c r="A37" s="298"/>
      <c r="B37" s="298"/>
      <c r="C37" s="298"/>
      <c r="D37" s="197" t="s">
        <v>75</v>
      </c>
      <c r="E37" s="200">
        <f>E35</f>
        <v>300000</v>
      </c>
      <c r="F37" s="200">
        <f>F35</f>
        <v>100000</v>
      </c>
      <c r="G37" s="200">
        <f>G35</f>
        <v>0</v>
      </c>
      <c r="H37" s="200">
        <f>H35</f>
        <v>100000</v>
      </c>
      <c r="I37" s="200">
        <v>0</v>
      </c>
      <c r="J37" s="197" t="s">
        <v>330</v>
      </c>
      <c r="K37" s="203">
        <v>0</v>
      </c>
      <c r="L37" s="280"/>
    </row>
    <row r="38" spans="1:12" ht="51">
      <c r="A38" s="298" t="s">
        <v>141</v>
      </c>
      <c r="B38" s="298">
        <v>600</v>
      </c>
      <c r="C38" s="298">
        <v>60016</v>
      </c>
      <c r="D38" s="197" t="s">
        <v>684</v>
      </c>
      <c r="E38" s="200">
        <v>200000</v>
      </c>
      <c r="F38" s="200">
        <v>180000</v>
      </c>
      <c r="G38" s="200">
        <v>180000</v>
      </c>
      <c r="H38" s="200">
        <v>0</v>
      </c>
      <c r="I38" s="200">
        <v>0</v>
      </c>
      <c r="J38" s="197" t="s">
        <v>40</v>
      </c>
      <c r="K38" s="203">
        <v>0</v>
      </c>
      <c r="L38" s="280" t="s">
        <v>284</v>
      </c>
    </row>
    <row r="39" spans="1:12" ht="12.75">
      <c r="A39" s="298"/>
      <c r="B39" s="298"/>
      <c r="C39" s="298"/>
      <c r="D39" s="197" t="s">
        <v>115</v>
      </c>
      <c r="E39" s="200">
        <f>E38</f>
        <v>200000</v>
      </c>
      <c r="F39" s="200">
        <f>F38</f>
        <v>180000</v>
      </c>
      <c r="G39" s="200">
        <f>G38</f>
        <v>180000</v>
      </c>
      <c r="H39" s="200">
        <v>0</v>
      </c>
      <c r="I39" s="200">
        <v>0</v>
      </c>
      <c r="J39" s="10" t="s">
        <v>330</v>
      </c>
      <c r="K39" s="203">
        <v>0</v>
      </c>
      <c r="L39" s="280"/>
    </row>
    <row r="40" spans="1:12" ht="12.75">
      <c r="A40" s="298"/>
      <c r="B40" s="298"/>
      <c r="C40" s="298"/>
      <c r="D40" s="197" t="s">
        <v>75</v>
      </c>
      <c r="E40" s="200">
        <v>0</v>
      </c>
      <c r="F40" s="200">
        <v>0</v>
      </c>
      <c r="G40" s="200">
        <v>0</v>
      </c>
      <c r="H40" s="200">
        <v>0</v>
      </c>
      <c r="I40" s="200">
        <v>0</v>
      </c>
      <c r="J40" s="197" t="s">
        <v>330</v>
      </c>
      <c r="K40" s="203">
        <v>0</v>
      </c>
      <c r="L40" s="280"/>
    </row>
    <row r="41" spans="1:12" ht="51">
      <c r="A41" s="298" t="s">
        <v>688</v>
      </c>
      <c r="B41" s="299">
        <v>750</v>
      </c>
      <c r="C41" s="299">
        <v>75023</v>
      </c>
      <c r="D41" s="197" t="s">
        <v>703</v>
      </c>
      <c r="E41" s="200">
        <v>1546962</v>
      </c>
      <c r="F41" s="200">
        <v>378076</v>
      </c>
      <c r="G41" s="200">
        <v>378076</v>
      </c>
      <c r="H41" s="200">
        <v>0</v>
      </c>
      <c r="I41" s="200">
        <v>0</v>
      </c>
      <c r="J41" s="197" t="s">
        <v>40</v>
      </c>
      <c r="K41" s="200">
        <v>0</v>
      </c>
      <c r="L41" s="280" t="s">
        <v>284</v>
      </c>
    </row>
    <row r="42" spans="1:12" ht="12.75">
      <c r="A42" s="298"/>
      <c r="B42" s="300"/>
      <c r="C42" s="300"/>
      <c r="D42" s="197" t="s">
        <v>115</v>
      </c>
      <c r="E42" s="200">
        <v>1546962</v>
      </c>
      <c r="F42" s="200">
        <v>378076</v>
      </c>
      <c r="G42" s="200">
        <v>378076</v>
      </c>
      <c r="H42" s="200">
        <v>0</v>
      </c>
      <c r="I42" s="200">
        <v>0</v>
      </c>
      <c r="J42" s="200" t="s">
        <v>35</v>
      </c>
      <c r="K42" s="200">
        <v>0</v>
      </c>
      <c r="L42" s="280"/>
    </row>
    <row r="43" spans="1:12" ht="12.75">
      <c r="A43" s="298"/>
      <c r="B43" s="301"/>
      <c r="C43" s="301"/>
      <c r="D43" s="197" t="s">
        <v>75</v>
      </c>
      <c r="E43" s="200">
        <v>0</v>
      </c>
      <c r="F43" s="200">
        <v>0</v>
      </c>
      <c r="G43" s="200">
        <v>0</v>
      </c>
      <c r="H43" s="200">
        <v>0</v>
      </c>
      <c r="I43" s="200">
        <v>0</v>
      </c>
      <c r="J43" s="197">
        <v>0</v>
      </c>
      <c r="K43" s="203">
        <v>0</v>
      </c>
      <c r="L43" s="280"/>
    </row>
    <row r="44" spans="1:12" ht="51">
      <c r="A44" s="298" t="s">
        <v>689</v>
      </c>
      <c r="B44" s="298">
        <v>700</v>
      </c>
      <c r="C44" s="298">
        <v>70095</v>
      </c>
      <c r="D44" s="196" t="s">
        <v>301</v>
      </c>
      <c r="E44" s="200">
        <v>1600000</v>
      </c>
      <c r="F44" s="200">
        <v>100000</v>
      </c>
      <c r="G44" s="200">
        <v>0</v>
      </c>
      <c r="H44" s="200">
        <f>F44-K44</f>
        <v>100000</v>
      </c>
      <c r="I44" s="200">
        <v>0</v>
      </c>
      <c r="J44" s="197" t="s">
        <v>40</v>
      </c>
      <c r="K44" s="203">
        <v>0</v>
      </c>
      <c r="L44" s="280" t="s">
        <v>284</v>
      </c>
    </row>
    <row r="45" spans="1:12" ht="12.75">
      <c r="A45" s="298"/>
      <c r="B45" s="298"/>
      <c r="C45" s="298"/>
      <c r="D45" s="197" t="s">
        <v>115</v>
      </c>
      <c r="E45" s="200">
        <v>0</v>
      </c>
      <c r="F45" s="200">
        <v>0</v>
      </c>
      <c r="G45" s="200">
        <v>0</v>
      </c>
      <c r="H45" s="200">
        <v>0</v>
      </c>
      <c r="I45" s="200">
        <v>0</v>
      </c>
      <c r="J45" s="10" t="s">
        <v>330</v>
      </c>
      <c r="K45" s="197">
        <v>0</v>
      </c>
      <c r="L45" s="280"/>
    </row>
    <row r="46" spans="1:12" ht="12.75">
      <c r="A46" s="298"/>
      <c r="B46" s="298"/>
      <c r="C46" s="298"/>
      <c r="D46" s="197" t="s">
        <v>75</v>
      </c>
      <c r="E46" s="200">
        <f>E44</f>
        <v>1600000</v>
      </c>
      <c r="F46" s="200">
        <f>F44</f>
        <v>100000</v>
      </c>
      <c r="G46" s="200">
        <f>G44</f>
        <v>0</v>
      </c>
      <c r="H46" s="200">
        <f>H44</f>
        <v>100000</v>
      </c>
      <c r="I46" s="200">
        <f>I44</f>
        <v>0</v>
      </c>
      <c r="J46" s="197" t="s">
        <v>330</v>
      </c>
      <c r="K46" s="203">
        <f>K44</f>
        <v>0</v>
      </c>
      <c r="L46" s="280"/>
    </row>
    <row r="47" spans="1:12" ht="51">
      <c r="A47" s="298" t="s">
        <v>690</v>
      </c>
      <c r="B47" s="298">
        <v>720</v>
      </c>
      <c r="C47" s="298">
        <v>72095</v>
      </c>
      <c r="D47" s="196" t="s">
        <v>304</v>
      </c>
      <c r="E47" s="200">
        <f>315086+3416</f>
        <v>318502</v>
      </c>
      <c r="F47" s="200">
        <v>315086</v>
      </c>
      <c r="G47" s="200">
        <v>0</v>
      </c>
      <c r="H47" s="200">
        <f>F47-K47</f>
        <v>60000</v>
      </c>
      <c r="I47" s="200">
        <f>H47</f>
        <v>60000</v>
      </c>
      <c r="J47" s="197" t="s">
        <v>40</v>
      </c>
      <c r="K47" s="203">
        <v>255086</v>
      </c>
      <c r="L47" s="280" t="s">
        <v>284</v>
      </c>
    </row>
    <row r="48" spans="1:12" ht="12.75">
      <c r="A48" s="298"/>
      <c r="B48" s="298"/>
      <c r="C48" s="298"/>
      <c r="D48" s="197" t="s">
        <v>115</v>
      </c>
      <c r="E48" s="200">
        <v>0</v>
      </c>
      <c r="F48" s="200">
        <v>0</v>
      </c>
      <c r="G48" s="200">
        <v>0</v>
      </c>
      <c r="H48" s="200">
        <v>0</v>
      </c>
      <c r="I48" s="200">
        <v>0</v>
      </c>
      <c r="J48" s="10" t="s">
        <v>330</v>
      </c>
      <c r="K48" s="197">
        <v>0</v>
      </c>
      <c r="L48" s="280"/>
    </row>
    <row r="49" spans="1:12" ht="12.75">
      <c r="A49" s="298"/>
      <c r="B49" s="298"/>
      <c r="C49" s="298"/>
      <c r="D49" s="197" t="s">
        <v>75</v>
      </c>
      <c r="E49" s="200">
        <f>E47</f>
        <v>318502</v>
      </c>
      <c r="F49" s="200">
        <f>F47</f>
        <v>315086</v>
      </c>
      <c r="G49" s="200">
        <f>G47</f>
        <v>0</v>
      </c>
      <c r="H49" s="200">
        <f>H47</f>
        <v>60000</v>
      </c>
      <c r="I49" s="200">
        <f>I47</f>
        <v>60000</v>
      </c>
      <c r="J49" s="197" t="s">
        <v>330</v>
      </c>
      <c r="K49" s="203">
        <f>K47</f>
        <v>255086</v>
      </c>
      <c r="L49" s="280"/>
    </row>
    <row r="50" spans="1:12" ht="51">
      <c r="A50" s="298" t="s">
        <v>691</v>
      </c>
      <c r="B50" s="298">
        <v>757</v>
      </c>
      <c r="C50" s="298">
        <v>75702</v>
      </c>
      <c r="D50" s="197" t="s">
        <v>687</v>
      </c>
      <c r="E50" s="200">
        <v>7980000</v>
      </c>
      <c r="F50" s="200">
        <v>1000000</v>
      </c>
      <c r="G50" s="200">
        <f>F50</f>
        <v>1000000</v>
      </c>
      <c r="H50" s="200">
        <v>0</v>
      </c>
      <c r="I50" s="200">
        <v>0</v>
      </c>
      <c r="J50" s="197" t="s">
        <v>40</v>
      </c>
      <c r="K50" s="203">
        <v>0</v>
      </c>
      <c r="L50" s="280" t="s">
        <v>284</v>
      </c>
    </row>
    <row r="51" spans="1:12" ht="12.75">
      <c r="A51" s="298"/>
      <c r="B51" s="298"/>
      <c r="C51" s="298"/>
      <c r="D51" s="197" t="s">
        <v>115</v>
      </c>
      <c r="E51" s="200">
        <f>E50</f>
        <v>7980000</v>
      </c>
      <c r="F51" s="200">
        <f>F50</f>
        <v>1000000</v>
      </c>
      <c r="G51" s="200">
        <f>G50</f>
        <v>1000000</v>
      </c>
      <c r="H51" s="200">
        <v>0</v>
      </c>
      <c r="I51" s="200">
        <v>0</v>
      </c>
      <c r="J51" s="10" t="s">
        <v>330</v>
      </c>
      <c r="K51" s="203">
        <v>0</v>
      </c>
      <c r="L51" s="280"/>
    </row>
    <row r="52" spans="1:12" ht="12.75">
      <c r="A52" s="298"/>
      <c r="B52" s="298"/>
      <c r="C52" s="298"/>
      <c r="D52" s="197" t="s">
        <v>75</v>
      </c>
      <c r="E52" s="200">
        <v>0</v>
      </c>
      <c r="F52" s="200">
        <v>0</v>
      </c>
      <c r="G52" s="200">
        <v>0</v>
      </c>
      <c r="H52" s="200">
        <v>0</v>
      </c>
      <c r="I52" s="200">
        <v>0</v>
      </c>
      <c r="J52" s="197" t="s">
        <v>330</v>
      </c>
      <c r="K52" s="203">
        <v>0</v>
      </c>
      <c r="L52" s="280"/>
    </row>
    <row r="53" spans="1:12" ht="51">
      <c r="A53" s="298" t="s">
        <v>692</v>
      </c>
      <c r="B53" s="299">
        <v>757</v>
      </c>
      <c r="C53" s="299">
        <v>75704</v>
      </c>
      <c r="D53" s="197" t="s">
        <v>706</v>
      </c>
      <c r="E53" s="200">
        <f>E54</f>
        <v>130000</v>
      </c>
      <c r="F53" s="200">
        <f>F54</f>
        <v>40000</v>
      </c>
      <c r="G53" s="200">
        <f>G54</f>
        <v>40000</v>
      </c>
      <c r="H53" s="200">
        <f>H54</f>
        <v>0</v>
      </c>
      <c r="I53" s="200">
        <f>I54</f>
        <v>0</v>
      </c>
      <c r="J53" s="197" t="s">
        <v>40</v>
      </c>
      <c r="K53" s="203"/>
      <c r="L53" s="280" t="s">
        <v>284</v>
      </c>
    </row>
    <row r="54" spans="1:12" ht="12.75">
      <c r="A54" s="298"/>
      <c r="B54" s="300"/>
      <c r="C54" s="300"/>
      <c r="D54" s="197" t="s">
        <v>115</v>
      </c>
      <c r="E54" s="200">
        <v>130000</v>
      </c>
      <c r="F54" s="200">
        <v>40000</v>
      </c>
      <c r="G54" s="200">
        <v>40000</v>
      </c>
      <c r="H54" s="200">
        <v>0</v>
      </c>
      <c r="I54" s="200">
        <v>0</v>
      </c>
      <c r="J54" s="10" t="s">
        <v>330</v>
      </c>
      <c r="K54" s="203"/>
      <c r="L54" s="280"/>
    </row>
    <row r="55" spans="1:12" ht="12.75">
      <c r="A55" s="298"/>
      <c r="B55" s="301"/>
      <c r="C55" s="301"/>
      <c r="D55" s="197" t="s">
        <v>75</v>
      </c>
      <c r="E55" s="200">
        <v>0</v>
      </c>
      <c r="F55" s="200">
        <v>0</v>
      </c>
      <c r="G55" s="200">
        <v>0</v>
      </c>
      <c r="H55" s="200">
        <v>0</v>
      </c>
      <c r="I55" s="200">
        <v>0</v>
      </c>
      <c r="J55" s="197" t="s">
        <v>330</v>
      </c>
      <c r="K55" s="203"/>
      <c r="L55" s="280"/>
    </row>
    <row r="56" spans="1:12" ht="51">
      <c r="A56" s="298" t="s">
        <v>693</v>
      </c>
      <c r="B56" s="298">
        <v>801</v>
      </c>
      <c r="C56" s="298"/>
      <c r="D56" s="197" t="s">
        <v>686</v>
      </c>
      <c r="E56" s="200">
        <v>8500000</v>
      </c>
      <c r="F56" s="200">
        <v>2000000</v>
      </c>
      <c r="G56" s="200">
        <f>F56</f>
        <v>2000000</v>
      </c>
      <c r="H56" s="200">
        <v>0</v>
      </c>
      <c r="I56" s="200">
        <v>0</v>
      </c>
      <c r="J56" s="197" t="s">
        <v>40</v>
      </c>
      <c r="K56" s="203">
        <v>0</v>
      </c>
      <c r="L56" s="298" t="s">
        <v>701</v>
      </c>
    </row>
    <row r="57" spans="1:12" ht="18" customHeight="1">
      <c r="A57" s="298"/>
      <c r="B57" s="298"/>
      <c r="C57" s="298"/>
      <c r="D57" s="197" t="s">
        <v>115</v>
      </c>
      <c r="E57" s="200">
        <f>E56</f>
        <v>8500000</v>
      </c>
      <c r="F57" s="200">
        <f>F56</f>
        <v>2000000</v>
      </c>
      <c r="G57" s="200">
        <f>G56</f>
        <v>2000000</v>
      </c>
      <c r="H57" s="200">
        <v>0</v>
      </c>
      <c r="I57" s="200">
        <v>0</v>
      </c>
      <c r="J57" s="10" t="s">
        <v>330</v>
      </c>
      <c r="K57" s="203">
        <v>0</v>
      </c>
      <c r="L57" s="298"/>
    </row>
    <row r="58" spans="1:12" ht="18.75" customHeight="1">
      <c r="A58" s="298"/>
      <c r="B58" s="298"/>
      <c r="C58" s="298"/>
      <c r="D58" s="197" t="s">
        <v>75</v>
      </c>
      <c r="E58" s="200">
        <v>0</v>
      </c>
      <c r="F58" s="200">
        <v>0</v>
      </c>
      <c r="G58" s="200">
        <v>0</v>
      </c>
      <c r="H58" s="200">
        <v>0</v>
      </c>
      <c r="I58" s="200">
        <v>0</v>
      </c>
      <c r="J58" s="197" t="s">
        <v>330</v>
      </c>
      <c r="K58" s="203">
        <v>0</v>
      </c>
      <c r="L58" s="298"/>
    </row>
    <row r="59" spans="1:12" ht="50.25" customHeight="1">
      <c r="A59" s="298" t="s">
        <v>694</v>
      </c>
      <c r="B59" s="299">
        <v>852</v>
      </c>
      <c r="C59" s="299">
        <v>85219</v>
      </c>
      <c r="D59" s="197" t="s">
        <v>704</v>
      </c>
      <c r="E59" s="200">
        <v>342294</v>
      </c>
      <c r="F59" s="200">
        <v>79154</v>
      </c>
      <c r="G59" s="200">
        <v>79154</v>
      </c>
      <c r="H59" s="200">
        <v>0</v>
      </c>
      <c r="I59" s="200">
        <v>0</v>
      </c>
      <c r="J59" s="197" t="s">
        <v>40</v>
      </c>
      <c r="K59" s="203">
        <v>0</v>
      </c>
      <c r="L59" s="299" t="s">
        <v>702</v>
      </c>
    </row>
    <row r="60" spans="1:12" ht="12.75">
      <c r="A60" s="298"/>
      <c r="B60" s="300"/>
      <c r="C60" s="300"/>
      <c r="D60" s="197" t="s">
        <v>115</v>
      </c>
      <c r="E60" s="200">
        <v>342294</v>
      </c>
      <c r="F60" s="200">
        <v>79154</v>
      </c>
      <c r="G60" s="200">
        <v>79154</v>
      </c>
      <c r="H60" s="200">
        <v>0</v>
      </c>
      <c r="I60" s="200">
        <v>0</v>
      </c>
      <c r="J60" s="197">
        <v>0</v>
      </c>
      <c r="K60" s="203">
        <v>0</v>
      </c>
      <c r="L60" s="300"/>
    </row>
    <row r="61" spans="1:12" ht="12.75">
      <c r="A61" s="298"/>
      <c r="B61" s="301"/>
      <c r="C61" s="301"/>
      <c r="D61" s="197" t="s">
        <v>75</v>
      </c>
      <c r="E61" s="200">
        <v>0</v>
      </c>
      <c r="F61" s="200">
        <v>0</v>
      </c>
      <c r="G61" s="200">
        <v>0</v>
      </c>
      <c r="H61" s="200">
        <v>0</v>
      </c>
      <c r="I61" s="200">
        <v>0</v>
      </c>
      <c r="J61" s="197">
        <v>0</v>
      </c>
      <c r="K61" s="203">
        <v>0</v>
      </c>
      <c r="L61" s="301"/>
    </row>
    <row r="62" spans="1:12" ht="76.5">
      <c r="A62" s="298" t="s">
        <v>695</v>
      </c>
      <c r="B62" s="299">
        <v>853</v>
      </c>
      <c r="C62" s="299">
        <v>85395</v>
      </c>
      <c r="D62" s="197" t="s">
        <v>705</v>
      </c>
      <c r="E62" s="200">
        <f>E64+E63</f>
        <v>150581</v>
      </c>
      <c r="F62" s="200">
        <f>5!I78</f>
        <v>92450</v>
      </c>
      <c r="G62" s="200">
        <v>0</v>
      </c>
      <c r="H62" s="200">
        <v>0</v>
      </c>
      <c r="I62" s="200">
        <f>H62</f>
        <v>0</v>
      </c>
      <c r="J62" s="197" t="s">
        <v>714</v>
      </c>
      <c r="K62" s="203">
        <f>5!I82</f>
        <v>78582</v>
      </c>
      <c r="L62" s="258" t="s">
        <v>708</v>
      </c>
    </row>
    <row r="63" spans="1:12" ht="12.75">
      <c r="A63" s="298"/>
      <c r="B63" s="300"/>
      <c r="C63" s="300"/>
      <c r="D63" s="197" t="s">
        <v>115</v>
      </c>
      <c r="E63" s="200">
        <v>150581</v>
      </c>
      <c r="F63" s="200">
        <f>F62</f>
        <v>92450</v>
      </c>
      <c r="G63" s="200">
        <f>G62</f>
        <v>0</v>
      </c>
      <c r="H63" s="200">
        <f>H62</f>
        <v>0</v>
      </c>
      <c r="I63" s="200">
        <f>I62</f>
        <v>0</v>
      </c>
      <c r="J63" s="200" t="s">
        <v>35</v>
      </c>
      <c r="K63" s="200">
        <f>K62</f>
        <v>78582</v>
      </c>
      <c r="L63" s="258"/>
    </row>
    <row r="64" spans="1:12" ht="12.75">
      <c r="A64" s="298"/>
      <c r="B64" s="301"/>
      <c r="C64" s="301"/>
      <c r="D64" s="197" t="s">
        <v>75</v>
      </c>
      <c r="E64" s="200">
        <v>0</v>
      </c>
      <c r="F64" s="200">
        <v>0</v>
      </c>
      <c r="G64" s="200">
        <v>0</v>
      </c>
      <c r="H64" s="200">
        <v>0</v>
      </c>
      <c r="I64" s="200">
        <v>0</v>
      </c>
      <c r="J64" s="197" t="s">
        <v>35</v>
      </c>
      <c r="K64" s="203">
        <v>0</v>
      </c>
      <c r="L64" s="258"/>
    </row>
    <row r="65" spans="1:12" ht="51">
      <c r="A65" s="298" t="s">
        <v>696</v>
      </c>
      <c r="B65" s="298">
        <v>900</v>
      </c>
      <c r="C65" s="298">
        <v>90015</v>
      </c>
      <c r="D65" s="197" t="s">
        <v>685</v>
      </c>
      <c r="E65" s="200">
        <v>295000</v>
      </c>
      <c r="F65" s="200">
        <v>129000</v>
      </c>
      <c r="G65" s="200">
        <v>129000</v>
      </c>
      <c r="H65" s="200">
        <v>0</v>
      </c>
      <c r="I65" s="200">
        <v>0</v>
      </c>
      <c r="J65" s="197" t="s">
        <v>40</v>
      </c>
      <c r="K65" s="203">
        <v>0</v>
      </c>
      <c r="L65" s="280" t="s">
        <v>284</v>
      </c>
    </row>
    <row r="66" spans="1:12" ht="12.75">
      <c r="A66" s="298"/>
      <c r="B66" s="298"/>
      <c r="C66" s="298"/>
      <c r="D66" s="197" t="s">
        <v>115</v>
      </c>
      <c r="E66" s="200">
        <f>E65</f>
        <v>295000</v>
      </c>
      <c r="F66" s="200">
        <f>F65</f>
        <v>129000</v>
      </c>
      <c r="G66" s="200">
        <f>G65</f>
        <v>129000</v>
      </c>
      <c r="H66" s="200">
        <v>0</v>
      </c>
      <c r="I66" s="200">
        <v>0</v>
      </c>
      <c r="J66" s="10" t="s">
        <v>330</v>
      </c>
      <c r="K66" s="203">
        <v>0</v>
      </c>
      <c r="L66" s="280"/>
    </row>
    <row r="67" spans="1:12" ht="12.75">
      <c r="A67" s="298"/>
      <c r="B67" s="298"/>
      <c r="C67" s="298"/>
      <c r="D67" s="197" t="s">
        <v>75</v>
      </c>
      <c r="E67" s="200">
        <v>0</v>
      </c>
      <c r="F67" s="200">
        <v>0</v>
      </c>
      <c r="G67" s="200">
        <v>0</v>
      </c>
      <c r="H67" s="200">
        <v>0</v>
      </c>
      <c r="I67" s="200">
        <v>0</v>
      </c>
      <c r="J67" s="197" t="s">
        <v>330</v>
      </c>
      <c r="K67" s="203">
        <v>0</v>
      </c>
      <c r="L67" s="280"/>
    </row>
    <row r="68" spans="1:12" ht="51">
      <c r="A68" s="298" t="s">
        <v>697</v>
      </c>
      <c r="B68" s="298">
        <v>900</v>
      </c>
      <c r="C68" s="298">
        <v>90095</v>
      </c>
      <c r="D68" s="196" t="s">
        <v>296</v>
      </c>
      <c r="E68" s="200">
        <v>1600000</v>
      </c>
      <c r="F68" s="200">
        <v>100000</v>
      </c>
      <c r="G68" s="200">
        <v>0</v>
      </c>
      <c r="H68" s="200">
        <f>F68-K68</f>
        <v>100000</v>
      </c>
      <c r="I68" s="200">
        <v>0</v>
      </c>
      <c r="J68" s="197" t="s">
        <v>40</v>
      </c>
      <c r="K68" s="203">
        <v>0</v>
      </c>
      <c r="L68" s="280" t="s">
        <v>284</v>
      </c>
    </row>
    <row r="69" spans="1:12" ht="12.75">
      <c r="A69" s="298"/>
      <c r="B69" s="298"/>
      <c r="C69" s="298"/>
      <c r="D69" s="197" t="s">
        <v>115</v>
      </c>
      <c r="E69" s="200">
        <v>0</v>
      </c>
      <c r="F69" s="200">
        <v>0</v>
      </c>
      <c r="G69" s="200">
        <v>0</v>
      </c>
      <c r="H69" s="200">
        <v>0</v>
      </c>
      <c r="I69" s="200">
        <v>0</v>
      </c>
      <c r="J69" s="10" t="s">
        <v>330</v>
      </c>
      <c r="K69" s="197">
        <v>0</v>
      </c>
      <c r="L69" s="280"/>
    </row>
    <row r="70" spans="1:12" ht="12.75">
      <c r="A70" s="298"/>
      <c r="B70" s="298"/>
      <c r="C70" s="298"/>
      <c r="D70" s="197" t="s">
        <v>75</v>
      </c>
      <c r="E70" s="200">
        <f>E68</f>
        <v>1600000</v>
      </c>
      <c r="F70" s="200">
        <f>F68</f>
        <v>100000</v>
      </c>
      <c r="G70" s="200">
        <f>G68</f>
        <v>0</v>
      </c>
      <c r="H70" s="200">
        <f>H68</f>
        <v>100000</v>
      </c>
      <c r="I70" s="200">
        <f>I68</f>
        <v>0</v>
      </c>
      <c r="J70" s="197" t="s">
        <v>330</v>
      </c>
      <c r="K70" s="203">
        <f>K68</f>
        <v>0</v>
      </c>
      <c r="L70" s="280"/>
    </row>
    <row r="71" spans="1:12" ht="51">
      <c r="A71" s="298" t="s">
        <v>698</v>
      </c>
      <c r="B71" s="298">
        <v>900</v>
      </c>
      <c r="C71" s="298">
        <v>90095</v>
      </c>
      <c r="D71" s="196" t="s">
        <v>297</v>
      </c>
      <c r="E71" s="200">
        <v>110000</v>
      </c>
      <c r="F71" s="200">
        <v>10000</v>
      </c>
      <c r="G71" s="200">
        <v>0</v>
      </c>
      <c r="H71" s="200">
        <f>F71-K71</f>
        <v>10000</v>
      </c>
      <c r="I71" s="200">
        <v>0</v>
      </c>
      <c r="J71" s="197" t="s">
        <v>40</v>
      </c>
      <c r="K71" s="203">
        <v>0</v>
      </c>
      <c r="L71" s="280" t="s">
        <v>284</v>
      </c>
    </row>
    <row r="72" spans="1:12" ht="12.75">
      <c r="A72" s="298"/>
      <c r="B72" s="298"/>
      <c r="C72" s="298"/>
      <c r="D72" s="197" t="s">
        <v>115</v>
      </c>
      <c r="E72" s="200">
        <v>0</v>
      </c>
      <c r="F72" s="200">
        <v>0</v>
      </c>
      <c r="G72" s="200">
        <v>0</v>
      </c>
      <c r="H72" s="200">
        <v>0</v>
      </c>
      <c r="I72" s="200">
        <v>0</v>
      </c>
      <c r="J72" s="10" t="s">
        <v>330</v>
      </c>
      <c r="K72" s="197">
        <v>0</v>
      </c>
      <c r="L72" s="280"/>
    </row>
    <row r="73" spans="1:12" ht="12.75">
      <c r="A73" s="298"/>
      <c r="B73" s="298"/>
      <c r="C73" s="298"/>
      <c r="D73" s="197" t="s">
        <v>75</v>
      </c>
      <c r="E73" s="200">
        <f>E71</f>
        <v>110000</v>
      </c>
      <c r="F73" s="200">
        <f>F71</f>
        <v>10000</v>
      </c>
      <c r="G73" s="200">
        <f>G71</f>
        <v>0</v>
      </c>
      <c r="H73" s="200">
        <f>H71</f>
        <v>10000</v>
      </c>
      <c r="I73" s="200">
        <f>I71</f>
        <v>0</v>
      </c>
      <c r="J73" s="197" t="s">
        <v>330</v>
      </c>
      <c r="K73" s="203">
        <f>K71</f>
        <v>0</v>
      </c>
      <c r="L73" s="280"/>
    </row>
    <row r="74" spans="1:12" ht="76.5">
      <c r="A74" s="298" t="s">
        <v>699</v>
      </c>
      <c r="B74" s="298">
        <v>921</v>
      </c>
      <c r="C74" s="298">
        <v>92120</v>
      </c>
      <c r="D74" s="196" t="s">
        <v>299</v>
      </c>
      <c r="E74" s="200">
        <f>137816+3070000+3500000</f>
        <v>6707816</v>
      </c>
      <c r="F74" s="200">
        <v>3500000</v>
      </c>
      <c r="G74" s="200">
        <v>0</v>
      </c>
      <c r="H74" s="200">
        <f>F74-K74</f>
        <v>1900000</v>
      </c>
      <c r="I74" s="200">
        <f>H74</f>
        <v>1900000</v>
      </c>
      <c r="J74" s="197" t="s">
        <v>40</v>
      </c>
      <c r="K74" s="203">
        <v>1600000</v>
      </c>
      <c r="L74" s="280" t="s">
        <v>284</v>
      </c>
    </row>
    <row r="75" spans="1:12" ht="12.75">
      <c r="A75" s="298"/>
      <c r="B75" s="298"/>
      <c r="C75" s="298"/>
      <c r="D75" s="197" t="s">
        <v>115</v>
      </c>
      <c r="E75" s="200">
        <v>0</v>
      </c>
      <c r="F75" s="200">
        <v>0</v>
      </c>
      <c r="G75" s="200">
        <v>0</v>
      </c>
      <c r="H75" s="200">
        <v>0</v>
      </c>
      <c r="I75" s="200">
        <v>0</v>
      </c>
      <c r="J75" s="10" t="s">
        <v>330</v>
      </c>
      <c r="K75" s="197">
        <v>0</v>
      </c>
      <c r="L75" s="280"/>
    </row>
    <row r="76" spans="1:12" ht="12.75">
      <c r="A76" s="298"/>
      <c r="B76" s="298"/>
      <c r="C76" s="298"/>
      <c r="D76" s="197" t="s">
        <v>75</v>
      </c>
      <c r="E76" s="200">
        <f>E74</f>
        <v>6707816</v>
      </c>
      <c r="F76" s="200">
        <f>F74</f>
        <v>3500000</v>
      </c>
      <c r="G76" s="200">
        <f>G74</f>
        <v>0</v>
      </c>
      <c r="H76" s="200">
        <f>H74</f>
        <v>1900000</v>
      </c>
      <c r="I76" s="200">
        <f>I74</f>
        <v>1900000</v>
      </c>
      <c r="J76" s="197" t="s">
        <v>330</v>
      </c>
      <c r="K76" s="203">
        <f>K74</f>
        <v>1600000</v>
      </c>
      <c r="L76" s="280"/>
    </row>
    <row r="77" spans="1:12" ht="76.5">
      <c r="A77" s="298" t="s">
        <v>700</v>
      </c>
      <c r="B77" s="298">
        <v>926</v>
      </c>
      <c r="C77" s="298">
        <v>92601</v>
      </c>
      <c r="D77" s="197" t="s">
        <v>252</v>
      </c>
      <c r="E77" s="200">
        <f>217497+1345926+762577</f>
        <v>2326000</v>
      </c>
      <c r="F77" s="116">
        <v>762577</v>
      </c>
      <c r="G77" s="200">
        <f>F77</f>
        <v>762577</v>
      </c>
      <c r="H77" s="200">
        <v>0</v>
      </c>
      <c r="I77" s="200">
        <v>0</v>
      </c>
      <c r="J77" s="197" t="s">
        <v>40</v>
      </c>
      <c r="K77" s="203">
        <v>0</v>
      </c>
      <c r="L77" s="280" t="s">
        <v>284</v>
      </c>
    </row>
    <row r="78" spans="1:12" ht="12.75">
      <c r="A78" s="298"/>
      <c r="B78" s="298"/>
      <c r="C78" s="298"/>
      <c r="D78" s="197" t="s">
        <v>115</v>
      </c>
      <c r="E78" s="200">
        <v>0</v>
      </c>
      <c r="F78" s="200">
        <v>0</v>
      </c>
      <c r="G78" s="200">
        <v>0</v>
      </c>
      <c r="H78" s="200">
        <v>0</v>
      </c>
      <c r="I78" s="200">
        <v>0</v>
      </c>
      <c r="J78" s="10" t="s">
        <v>330</v>
      </c>
      <c r="K78" s="203">
        <v>0</v>
      </c>
      <c r="L78" s="280"/>
    </row>
    <row r="79" spans="1:12" ht="12.75">
      <c r="A79" s="298"/>
      <c r="B79" s="298"/>
      <c r="C79" s="298"/>
      <c r="D79" s="197" t="s">
        <v>75</v>
      </c>
      <c r="E79" s="200">
        <f>E77</f>
        <v>2326000</v>
      </c>
      <c r="F79" s="200">
        <f>F77</f>
        <v>762577</v>
      </c>
      <c r="G79" s="200">
        <f>G77</f>
        <v>762577</v>
      </c>
      <c r="H79" s="200">
        <f>H77</f>
        <v>0</v>
      </c>
      <c r="I79" s="200">
        <f>I77</f>
        <v>0</v>
      </c>
      <c r="J79" s="197" t="s">
        <v>330</v>
      </c>
      <c r="K79" s="200">
        <f>K77</f>
        <v>0</v>
      </c>
      <c r="L79" s="280"/>
    </row>
    <row r="80" spans="1:12" ht="51">
      <c r="A80" s="298" t="s">
        <v>707</v>
      </c>
      <c r="B80" s="298">
        <v>926</v>
      </c>
      <c r="C80" s="298">
        <v>92604</v>
      </c>
      <c r="D80" s="196" t="s">
        <v>300</v>
      </c>
      <c r="E80" s="200">
        <f>50000+100000+5610000+74725</f>
        <v>5834725</v>
      </c>
      <c r="F80" s="200">
        <v>50000</v>
      </c>
      <c r="G80" s="200">
        <v>0</v>
      </c>
      <c r="H80" s="200">
        <f>F80-K80</f>
        <v>50000</v>
      </c>
      <c r="I80" s="200">
        <v>0</v>
      </c>
      <c r="J80" s="197" t="s">
        <v>40</v>
      </c>
      <c r="K80" s="203">
        <v>0</v>
      </c>
      <c r="L80" s="280" t="s">
        <v>284</v>
      </c>
    </row>
    <row r="81" spans="1:12" ht="12.75">
      <c r="A81" s="298"/>
      <c r="B81" s="298"/>
      <c r="C81" s="298"/>
      <c r="D81" s="197" t="s">
        <v>115</v>
      </c>
      <c r="E81" s="200">
        <v>0</v>
      </c>
      <c r="F81" s="200">
        <v>0</v>
      </c>
      <c r="G81" s="200">
        <v>0</v>
      </c>
      <c r="H81" s="200">
        <v>0</v>
      </c>
      <c r="I81" s="200">
        <v>0</v>
      </c>
      <c r="J81" s="10" t="s">
        <v>330</v>
      </c>
      <c r="K81" s="197">
        <v>0</v>
      </c>
      <c r="L81" s="280"/>
    </row>
    <row r="82" spans="1:12" ht="12.75">
      <c r="A82" s="298"/>
      <c r="B82" s="298"/>
      <c r="C82" s="298"/>
      <c r="D82" s="197" t="s">
        <v>75</v>
      </c>
      <c r="E82" s="200">
        <f>E80</f>
        <v>5834725</v>
      </c>
      <c r="F82" s="200">
        <f>F80</f>
        <v>50000</v>
      </c>
      <c r="G82" s="200">
        <f>G80</f>
        <v>0</v>
      </c>
      <c r="H82" s="200">
        <f>H80</f>
        <v>50000</v>
      </c>
      <c r="I82" s="200">
        <f>I80</f>
        <v>0</v>
      </c>
      <c r="J82" s="197" t="s">
        <v>330</v>
      </c>
      <c r="K82" s="203">
        <f>K80</f>
        <v>0</v>
      </c>
      <c r="L82" s="280"/>
    </row>
    <row r="83" spans="1:12" ht="91.5" customHeight="1">
      <c r="A83" s="287" t="s">
        <v>53</v>
      </c>
      <c r="B83" s="287"/>
      <c r="C83" s="287"/>
      <c r="D83" s="287"/>
      <c r="E83" s="201">
        <f>E14+E17+E20+E23+E26+E29+E32+E35+E44+E47+E68+E71+E74+E80+E77+E38+E50+E56+E65+E59+E41+E62+E53</f>
        <v>52865079</v>
      </c>
      <c r="F83" s="201">
        <f>F14+F17+F20+F23+F26+F29+F32+F35+F44+F47+F68+F71+F74+F80+F77+F38+F50+F56+F65+F59+F41+F62+F53</f>
        <v>14594343</v>
      </c>
      <c r="G83" s="201">
        <f>G14+G17+G20+G23+G26+G29+G32+G35+G44+G47+G68+G71+G74+G80+G77+G38+G50+G56+G65+G59+G41+G62+G53</f>
        <v>4710474</v>
      </c>
      <c r="H83" s="201">
        <f>H14+H17+H20+H23+H26+H29+H32+H35+H44+H47+H68+H71+H74+H80+H77+H38+H50+H56+H65+H59+H41+H62+H53</f>
        <v>5052333</v>
      </c>
      <c r="I83" s="201">
        <f>I14+I17+I20+I23+I26+I29+I32+I35+I44+I47+I68+I71+I74+I80+I77+I38+I50+I56+I65+I59+I41+I62+I53</f>
        <v>4010000</v>
      </c>
      <c r="J83" s="259" t="s">
        <v>716</v>
      </c>
      <c r="K83" s="201">
        <f>K14+K17+K20+K23+K26+K29+K32+K35+K44+K47+K68+K71+K74+K80+K77+K38+K50+K56+K65+K59+K41+K62</f>
        <v>4333668</v>
      </c>
      <c r="L83" s="19" t="s">
        <v>35</v>
      </c>
    </row>
    <row r="84" spans="1:12" ht="58.5" customHeight="1">
      <c r="A84" s="287" t="s">
        <v>115</v>
      </c>
      <c r="B84" s="287"/>
      <c r="C84" s="287"/>
      <c r="D84" s="287"/>
      <c r="E84" s="201">
        <f aca="true" t="shared" si="0" ref="E84:I85">E15+E18+E21+E24+E27+E30+E33+E36+E45+E48+E69+E72+E75+E81+E78+E39+E51+E57+E66+E60+E42+E63+E54</f>
        <v>19144837</v>
      </c>
      <c r="F84" s="201">
        <f t="shared" si="0"/>
        <v>3898680</v>
      </c>
      <c r="G84" s="201">
        <f t="shared" si="0"/>
        <v>3806230</v>
      </c>
      <c r="H84" s="201">
        <f t="shared" si="0"/>
        <v>0</v>
      </c>
      <c r="I84" s="201">
        <f t="shared" si="0"/>
        <v>0</v>
      </c>
      <c r="J84" s="259" t="s">
        <v>717</v>
      </c>
      <c r="K84" s="201">
        <f>K63</f>
        <v>78582</v>
      </c>
      <c r="L84" s="19" t="s">
        <v>35</v>
      </c>
    </row>
    <row r="85" spans="1:12" ht="72.75" customHeight="1">
      <c r="A85" s="287" t="s">
        <v>75</v>
      </c>
      <c r="B85" s="287"/>
      <c r="C85" s="287"/>
      <c r="D85" s="287"/>
      <c r="E85" s="201">
        <f t="shared" si="0"/>
        <v>33720242</v>
      </c>
      <c r="F85" s="201">
        <f t="shared" si="0"/>
        <v>10695663</v>
      </c>
      <c r="G85" s="201">
        <f t="shared" si="0"/>
        <v>904244</v>
      </c>
      <c r="H85" s="201">
        <f t="shared" si="0"/>
        <v>5052333</v>
      </c>
      <c r="I85" s="201">
        <f t="shared" si="0"/>
        <v>4010000</v>
      </c>
      <c r="J85" s="259" t="s">
        <v>715</v>
      </c>
      <c r="K85" s="201">
        <f>K16+K19+K22+K25+K28+K31+K34+K37+K46+K49+K70+K73+K76+K82+K79+K40+K52+K58+K67+K61+K43+K64</f>
        <v>4255086</v>
      </c>
      <c r="L85" s="19" t="s">
        <v>35</v>
      </c>
    </row>
    <row r="86" spans="5:7" ht="12.75">
      <c r="E86" s="89"/>
      <c r="F86" s="89"/>
      <c r="G86" s="89"/>
    </row>
    <row r="87" spans="1:8" ht="12.75">
      <c r="A87" s="1" t="s">
        <v>45</v>
      </c>
      <c r="F87" s="89"/>
      <c r="H87" s="89"/>
    </row>
    <row r="88" spans="1:6" ht="12.75">
      <c r="A88" s="1" t="s">
        <v>41</v>
      </c>
      <c r="F88" s="89"/>
    </row>
    <row r="89" ht="12.75">
      <c r="A89" s="1" t="s">
        <v>42</v>
      </c>
    </row>
    <row r="90" ht="12.75">
      <c r="A90" s="1" t="s">
        <v>43</v>
      </c>
    </row>
    <row r="91" spans="1:10" ht="12.75">
      <c r="A91" s="1" t="s">
        <v>44</v>
      </c>
      <c r="H91" s="205"/>
      <c r="J91" s="205"/>
    </row>
    <row r="93" spans="6:8" ht="12.75">
      <c r="F93" s="89"/>
      <c r="H93" s="89"/>
    </row>
    <row r="97" spans="6:11" ht="12.75">
      <c r="F97" s="89"/>
      <c r="K97" s="89"/>
    </row>
    <row r="103" ht="12.75">
      <c r="F103" s="89"/>
    </row>
  </sheetData>
  <sheetProtection/>
  <mergeCells count="110">
    <mergeCell ref="L53:L55"/>
    <mergeCell ref="L77:L79"/>
    <mergeCell ref="L80:L82"/>
    <mergeCell ref="L65:L67"/>
    <mergeCell ref="L68:L70"/>
    <mergeCell ref="L71:L73"/>
    <mergeCell ref="L74:L76"/>
    <mergeCell ref="A41:A43"/>
    <mergeCell ref="A59:A61"/>
    <mergeCell ref="A62:A64"/>
    <mergeCell ref="B62:B64"/>
    <mergeCell ref="B41:B43"/>
    <mergeCell ref="B44:B46"/>
    <mergeCell ref="B47:B49"/>
    <mergeCell ref="B50:B52"/>
    <mergeCell ref="A53:A55"/>
    <mergeCell ref="B53:B55"/>
    <mergeCell ref="L44:L46"/>
    <mergeCell ref="L41:L43"/>
    <mergeCell ref="C62:C64"/>
    <mergeCell ref="C41:C43"/>
    <mergeCell ref="L59:L61"/>
    <mergeCell ref="C44:C46"/>
    <mergeCell ref="C47:C49"/>
    <mergeCell ref="C50:C52"/>
    <mergeCell ref="L47:L49"/>
    <mergeCell ref="L50:L52"/>
    <mergeCell ref="L35:L37"/>
    <mergeCell ref="L38:L40"/>
    <mergeCell ref="A77:A79"/>
    <mergeCell ref="A50:A52"/>
    <mergeCell ref="A47:A49"/>
    <mergeCell ref="A56:A58"/>
    <mergeCell ref="A38:A40"/>
    <mergeCell ref="A44:A46"/>
    <mergeCell ref="B38:B40"/>
    <mergeCell ref="C38:C40"/>
    <mergeCell ref="L14:L16"/>
    <mergeCell ref="L17:L19"/>
    <mergeCell ref="L20:L22"/>
    <mergeCell ref="L23:L25"/>
    <mergeCell ref="A80:A82"/>
    <mergeCell ref="A65:A67"/>
    <mergeCell ref="A68:A70"/>
    <mergeCell ref="A71:A73"/>
    <mergeCell ref="A74:A76"/>
    <mergeCell ref="L29:L31"/>
    <mergeCell ref="L32:L34"/>
    <mergeCell ref="A35:A37"/>
    <mergeCell ref="B26:B28"/>
    <mergeCell ref="C26:C28"/>
    <mergeCell ref="B32:B34"/>
    <mergeCell ref="C32:C34"/>
    <mergeCell ref="B35:B37"/>
    <mergeCell ref="C35:C37"/>
    <mergeCell ref="L26:L28"/>
    <mergeCell ref="A14:A16"/>
    <mergeCell ref="A17:A19"/>
    <mergeCell ref="A20:A22"/>
    <mergeCell ref="A83:D83"/>
    <mergeCell ref="A23:A25"/>
    <mergeCell ref="A26:A28"/>
    <mergeCell ref="A29:A31"/>
    <mergeCell ref="A32:A34"/>
    <mergeCell ref="B14:B16"/>
    <mergeCell ref="C14:C16"/>
    <mergeCell ref="A5:L5"/>
    <mergeCell ref="A7:A12"/>
    <mergeCell ref="B7:B12"/>
    <mergeCell ref="C7:C12"/>
    <mergeCell ref="D7:D12"/>
    <mergeCell ref="L7:L12"/>
    <mergeCell ref="F8:F12"/>
    <mergeCell ref="E7:E12"/>
    <mergeCell ref="F7:K7"/>
    <mergeCell ref="I10:I12"/>
    <mergeCell ref="B17:B19"/>
    <mergeCell ref="C17:C19"/>
    <mergeCell ref="B20:B22"/>
    <mergeCell ref="C20:C22"/>
    <mergeCell ref="G8:K8"/>
    <mergeCell ref="G9:G12"/>
    <mergeCell ref="H9:H12"/>
    <mergeCell ref="J9:J12"/>
    <mergeCell ref="K9:K12"/>
    <mergeCell ref="A85:D85"/>
    <mergeCell ref="L56:L58"/>
    <mergeCell ref="B56:B58"/>
    <mergeCell ref="C56:C58"/>
    <mergeCell ref="B59:B61"/>
    <mergeCell ref="C59:C61"/>
    <mergeCell ref="C71:C73"/>
    <mergeCell ref="B65:B67"/>
    <mergeCell ref="C65:C67"/>
    <mergeCell ref="A84:D84"/>
    <mergeCell ref="B29:B31"/>
    <mergeCell ref="C29:C31"/>
    <mergeCell ref="B80:B82"/>
    <mergeCell ref="C80:C82"/>
    <mergeCell ref="C53:C55"/>
    <mergeCell ref="I1:L3"/>
    <mergeCell ref="B74:B76"/>
    <mergeCell ref="C74:C76"/>
    <mergeCell ref="B77:B79"/>
    <mergeCell ref="C77:C79"/>
    <mergeCell ref="B68:B70"/>
    <mergeCell ref="C68:C70"/>
    <mergeCell ref="B71:B73"/>
    <mergeCell ref="B23:B25"/>
    <mergeCell ref="C23:C25"/>
  </mergeCells>
  <printOptions horizontalCentered="1"/>
  <pageMargins left="0.28" right="0.19" top="0.9" bottom="0.35" header="0.23" footer="0.22"/>
  <pageSetup horizontalDpi="600" verticalDpi="600" orientation="landscape" paperSize="9" scale="98" r:id="rId1"/>
  <rowBreaks count="1" manualBreakCount="1">
    <brk id="2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7"/>
  <sheetViews>
    <sheetView view="pageBreakPreview" zoomScaleSheetLayoutView="100" zoomScalePageLayoutView="0" workbookViewId="0" topLeftCell="A34">
      <selection activeCell="N14" sqref="N14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23.625" style="1" customWidth="1"/>
    <col min="5" max="5" width="12.75390625" style="1" customWidth="1"/>
    <col min="6" max="8" width="10.125" style="1" customWidth="1"/>
    <col min="9" max="10" width="13.125" style="1" customWidth="1"/>
    <col min="11" max="11" width="16.75390625" style="1" customWidth="1"/>
    <col min="12" max="16384" width="9.125" style="1" customWidth="1"/>
  </cols>
  <sheetData>
    <row r="1" spans="9:11" ht="12.75">
      <c r="I1" s="326" t="s">
        <v>722</v>
      </c>
      <c r="J1" s="326"/>
      <c r="K1" s="326"/>
    </row>
    <row r="2" spans="9:11" ht="12.75">
      <c r="I2" s="326"/>
      <c r="J2" s="326"/>
      <c r="K2" s="326"/>
    </row>
    <row r="3" spans="9:11" ht="39.75" customHeight="1">
      <c r="I3" s="326"/>
      <c r="J3" s="326"/>
      <c r="K3" s="326"/>
    </row>
    <row r="4" spans="1:11" ht="18">
      <c r="A4" s="294" t="s">
        <v>723</v>
      </c>
      <c r="B4" s="294"/>
      <c r="C4" s="294"/>
      <c r="D4" s="294"/>
      <c r="E4" s="294"/>
      <c r="F4" s="294"/>
      <c r="G4" s="294"/>
      <c r="H4" s="294"/>
      <c r="I4" s="294"/>
      <c r="J4" s="294"/>
      <c r="K4" s="294"/>
    </row>
    <row r="5" spans="1:11" ht="10.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5" t="s">
        <v>33</v>
      </c>
    </row>
    <row r="6" spans="1:11" s="13" customFormat="1" ht="19.5" customHeight="1">
      <c r="A6" s="281" t="s">
        <v>37</v>
      </c>
      <c r="B6" s="281" t="s">
        <v>20</v>
      </c>
      <c r="C6" s="281" t="s">
        <v>32</v>
      </c>
      <c r="D6" s="282" t="s">
        <v>57</v>
      </c>
      <c r="E6" s="282" t="s">
        <v>46</v>
      </c>
      <c r="F6" s="282"/>
      <c r="G6" s="282"/>
      <c r="H6" s="282"/>
      <c r="I6" s="282"/>
      <c r="J6" s="282"/>
      <c r="K6" s="282" t="s">
        <v>39</v>
      </c>
    </row>
    <row r="7" spans="1:11" s="13" customFormat="1" ht="19.5" customHeight="1">
      <c r="A7" s="281"/>
      <c r="B7" s="281"/>
      <c r="C7" s="281"/>
      <c r="D7" s="282"/>
      <c r="E7" s="282" t="s">
        <v>109</v>
      </c>
      <c r="F7" s="282" t="s">
        <v>29</v>
      </c>
      <c r="G7" s="282"/>
      <c r="H7" s="282"/>
      <c r="I7" s="282"/>
      <c r="J7" s="282"/>
      <c r="K7" s="282"/>
    </row>
    <row r="8" spans="1:11" s="13" customFormat="1" ht="19.5" customHeight="1">
      <c r="A8" s="281"/>
      <c r="B8" s="281"/>
      <c r="C8" s="281"/>
      <c r="D8" s="282"/>
      <c r="E8" s="282"/>
      <c r="F8" s="274" t="s">
        <v>54</v>
      </c>
      <c r="G8" s="271" t="s">
        <v>51</v>
      </c>
      <c r="H8" s="49" t="s">
        <v>24</v>
      </c>
      <c r="I8" s="274" t="s">
        <v>56</v>
      </c>
      <c r="J8" s="292" t="s">
        <v>52</v>
      </c>
      <c r="K8" s="282"/>
    </row>
    <row r="9" spans="1:11" s="13" customFormat="1" ht="29.25" customHeight="1">
      <c r="A9" s="281"/>
      <c r="B9" s="281"/>
      <c r="C9" s="281"/>
      <c r="D9" s="282"/>
      <c r="E9" s="282"/>
      <c r="F9" s="272"/>
      <c r="G9" s="272"/>
      <c r="H9" s="279" t="s">
        <v>108</v>
      </c>
      <c r="I9" s="272"/>
      <c r="J9" s="290"/>
      <c r="K9" s="282"/>
    </row>
    <row r="10" spans="1:11" s="13" customFormat="1" ht="19.5" customHeight="1">
      <c r="A10" s="281"/>
      <c r="B10" s="281"/>
      <c r="C10" s="281"/>
      <c r="D10" s="282"/>
      <c r="E10" s="282"/>
      <c r="F10" s="272"/>
      <c r="G10" s="272"/>
      <c r="H10" s="279"/>
      <c r="I10" s="272"/>
      <c r="J10" s="290"/>
      <c r="K10" s="282"/>
    </row>
    <row r="11" spans="1:11" s="13" customFormat="1" ht="44.25" customHeight="1">
      <c r="A11" s="281"/>
      <c r="B11" s="281"/>
      <c r="C11" s="281"/>
      <c r="D11" s="282"/>
      <c r="E11" s="282"/>
      <c r="F11" s="273"/>
      <c r="G11" s="273"/>
      <c r="H11" s="279"/>
      <c r="I11" s="273"/>
      <c r="J11" s="291"/>
      <c r="K11" s="282"/>
    </row>
    <row r="12" spans="1:11" ht="7.5" customHeight="1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9"/>
      <c r="I12" s="9">
        <v>8</v>
      </c>
      <c r="J12" s="9">
        <v>9</v>
      </c>
      <c r="K12" s="9">
        <v>11</v>
      </c>
    </row>
    <row r="13" spans="1:11" ht="51">
      <c r="A13" s="27">
        <v>1</v>
      </c>
      <c r="B13" s="27">
        <v>700</v>
      </c>
      <c r="C13" s="27">
        <v>70005</v>
      </c>
      <c r="D13" s="196" t="s">
        <v>325</v>
      </c>
      <c r="E13" s="200">
        <v>50000</v>
      </c>
      <c r="F13" s="200">
        <v>0</v>
      </c>
      <c r="G13" s="200">
        <f>E13-J13</f>
        <v>50000</v>
      </c>
      <c r="H13" s="200">
        <v>0</v>
      </c>
      <c r="I13" s="197" t="s">
        <v>40</v>
      </c>
      <c r="J13" s="203">
        <v>0</v>
      </c>
      <c r="K13" s="204" t="s">
        <v>284</v>
      </c>
    </row>
    <row r="14" spans="1:11" s="199" customFormat="1" ht="51">
      <c r="A14" s="283" t="s">
        <v>305</v>
      </c>
      <c r="B14" s="284"/>
      <c r="C14" s="284"/>
      <c r="D14" s="285"/>
      <c r="E14" s="201">
        <f>E13</f>
        <v>50000</v>
      </c>
      <c r="F14" s="201">
        <f>F13</f>
        <v>0</v>
      </c>
      <c r="G14" s="201">
        <f>G13</f>
        <v>50000</v>
      </c>
      <c r="H14" s="201">
        <f>H13</f>
        <v>0</v>
      </c>
      <c r="I14" s="198" t="s">
        <v>40</v>
      </c>
      <c r="J14" s="201">
        <f>J13</f>
        <v>0</v>
      </c>
      <c r="K14" s="19" t="s">
        <v>35</v>
      </c>
    </row>
    <row r="15" spans="1:11" ht="63.75">
      <c r="A15" s="27">
        <v>2</v>
      </c>
      <c r="B15" s="10">
        <v>720</v>
      </c>
      <c r="C15" s="10">
        <v>72095</v>
      </c>
      <c r="D15" s="196" t="s">
        <v>302</v>
      </c>
      <c r="E15" s="200">
        <v>85000</v>
      </c>
      <c r="F15" s="200">
        <v>0</v>
      </c>
      <c r="G15" s="200">
        <f>E15-J15</f>
        <v>19900</v>
      </c>
      <c r="H15" s="200">
        <f>G15</f>
        <v>19900</v>
      </c>
      <c r="I15" s="197" t="s">
        <v>40</v>
      </c>
      <c r="J15" s="203">
        <v>65100</v>
      </c>
      <c r="K15" s="204" t="s">
        <v>284</v>
      </c>
    </row>
    <row r="16" spans="1:11" s="199" customFormat="1" ht="51">
      <c r="A16" s="283" t="s">
        <v>306</v>
      </c>
      <c r="B16" s="284"/>
      <c r="C16" s="284"/>
      <c r="D16" s="285"/>
      <c r="E16" s="201">
        <f>E15</f>
        <v>85000</v>
      </c>
      <c r="F16" s="201">
        <f>F15</f>
        <v>0</v>
      </c>
      <c r="G16" s="201">
        <f>G15</f>
        <v>19900</v>
      </c>
      <c r="H16" s="201">
        <f>H15</f>
        <v>19900</v>
      </c>
      <c r="I16" s="198" t="s">
        <v>40</v>
      </c>
      <c r="J16" s="201">
        <f>J15</f>
        <v>65100</v>
      </c>
      <c r="K16" s="19" t="s">
        <v>35</v>
      </c>
    </row>
    <row r="17" spans="1:11" ht="51">
      <c r="A17" s="27">
        <v>3</v>
      </c>
      <c r="B17" s="27">
        <v>754</v>
      </c>
      <c r="C17" s="27">
        <v>75412</v>
      </c>
      <c r="D17" s="196" t="s">
        <v>311</v>
      </c>
      <c r="E17" s="200">
        <f>F17</f>
        <v>7549</v>
      </c>
      <c r="F17" s="200">
        <v>7549</v>
      </c>
      <c r="G17" s="200">
        <v>0</v>
      </c>
      <c r="H17" s="200">
        <v>0</v>
      </c>
      <c r="I17" s="197" t="s">
        <v>40</v>
      </c>
      <c r="J17" s="203">
        <v>0</v>
      </c>
      <c r="K17" s="204" t="s">
        <v>284</v>
      </c>
    </row>
    <row r="18" spans="1:11" ht="51">
      <c r="A18" s="27">
        <v>4</v>
      </c>
      <c r="B18" s="27">
        <v>754</v>
      </c>
      <c r="C18" s="27">
        <v>75412</v>
      </c>
      <c r="D18" s="196" t="s">
        <v>315</v>
      </c>
      <c r="E18" s="200">
        <f>F18</f>
        <v>5730</v>
      </c>
      <c r="F18" s="200">
        <v>5730</v>
      </c>
      <c r="G18" s="200">
        <v>0</v>
      </c>
      <c r="H18" s="200">
        <v>0</v>
      </c>
      <c r="I18" s="197" t="s">
        <v>40</v>
      </c>
      <c r="J18" s="203">
        <v>0</v>
      </c>
      <c r="K18" s="204" t="s">
        <v>284</v>
      </c>
    </row>
    <row r="19" spans="1:11" ht="51">
      <c r="A19" s="27">
        <v>5</v>
      </c>
      <c r="B19" s="27">
        <v>754</v>
      </c>
      <c r="C19" s="27">
        <v>75412</v>
      </c>
      <c r="D19" s="196" t="s">
        <v>320</v>
      </c>
      <c r="E19" s="200">
        <f>F19</f>
        <v>3652</v>
      </c>
      <c r="F19" s="200">
        <v>3652</v>
      </c>
      <c r="G19" s="200">
        <v>0</v>
      </c>
      <c r="H19" s="200">
        <v>0</v>
      </c>
      <c r="I19" s="197" t="s">
        <v>40</v>
      </c>
      <c r="J19" s="203">
        <v>0</v>
      </c>
      <c r="K19" s="204" t="s">
        <v>284</v>
      </c>
    </row>
    <row r="20" spans="1:11" s="199" customFormat="1" ht="60" customHeight="1">
      <c r="A20" s="283" t="s">
        <v>324</v>
      </c>
      <c r="B20" s="284"/>
      <c r="C20" s="284"/>
      <c r="D20" s="285"/>
      <c r="E20" s="201">
        <f>E19+E18+E17</f>
        <v>16931</v>
      </c>
      <c r="F20" s="201">
        <f>F19+F18+F17</f>
        <v>16931</v>
      </c>
      <c r="G20" s="201">
        <f>G19+G18+G17</f>
        <v>0</v>
      </c>
      <c r="H20" s="201">
        <f>H19+H18+H17</f>
        <v>0</v>
      </c>
      <c r="I20" s="198" t="s">
        <v>40</v>
      </c>
      <c r="J20" s="201">
        <f>J19+J18+J17</f>
        <v>0</v>
      </c>
      <c r="K20" s="19" t="s">
        <v>35</v>
      </c>
    </row>
    <row r="21" spans="1:11" ht="51">
      <c r="A21" s="27">
        <v>6</v>
      </c>
      <c r="B21" s="27">
        <v>900</v>
      </c>
      <c r="C21" s="27">
        <v>90004</v>
      </c>
      <c r="D21" s="196" t="s">
        <v>713</v>
      </c>
      <c r="E21" s="200">
        <f>F21</f>
        <v>4000</v>
      </c>
      <c r="F21" s="200">
        <v>4000</v>
      </c>
      <c r="G21" s="200">
        <v>0</v>
      </c>
      <c r="H21" s="200">
        <v>0</v>
      </c>
      <c r="I21" s="197" t="s">
        <v>40</v>
      </c>
      <c r="J21" s="203">
        <v>0</v>
      </c>
      <c r="K21" s="204" t="s">
        <v>284</v>
      </c>
    </row>
    <row r="22" spans="1:11" ht="51">
      <c r="A22" s="27">
        <v>7</v>
      </c>
      <c r="B22" s="27">
        <v>900</v>
      </c>
      <c r="C22" s="27">
        <v>90004</v>
      </c>
      <c r="D22" s="196" t="s">
        <v>321</v>
      </c>
      <c r="E22" s="200">
        <f>F22</f>
        <v>8010</v>
      </c>
      <c r="F22" s="200">
        <v>8010</v>
      </c>
      <c r="G22" s="200">
        <v>0</v>
      </c>
      <c r="H22" s="200">
        <v>0</v>
      </c>
      <c r="I22" s="197" t="s">
        <v>40</v>
      </c>
      <c r="J22" s="203">
        <v>0</v>
      </c>
      <c r="K22" s="204" t="s">
        <v>284</v>
      </c>
    </row>
    <row r="23" spans="1:11" ht="51">
      <c r="A23" s="27">
        <v>8</v>
      </c>
      <c r="B23" s="27">
        <v>900</v>
      </c>
      <c r="C23" s="27">
        <v>90004</v>
      </c>
      <c r="D23" s="196" t="s">
        <v>323</v>
      </c>
      <c r="E23" s="200">
        <f>F23</f>
        <v>8912</v>
      </c>
      <c r="F23" s="200">
        <v>8912</v>
      </c>
      <c r="G23" s="200">
        <v>0</v>
      </c>
      <c r="H23" s="200">
        <v>0</v>
      </c>
      <c r="I23" s="197" t="s">
        <v>40</v>
      </c>
      <c r="J23" s="203">
        <v>0</v>
      </c>
      <c r="K23" s="204" t="s">
        <v>284</v>
      </c>
    </row>
    <row r="24" spans="1:11" ht="54.75" customHeight="1">
      <c r="A24" s="27">
        <v>9</v>
      </c>
      <c r="B24" s="27">
        <v>900</v>
      </c>
      <c r="C24" s="27">
        <v>90015</v>
      </c>
      <c r="D24" s="196" t="s">
        <v>310</v>
      </c>
      <c r="E24" s="200">
        <f>F24</f>
        <v>5704</v>
      </c>
      <c r="F24" s="200">
        <v>5704</v>
      </c>
      <c r="G24" s="200">
        <v>0</v>
      </c>
      <c r="H24" s="200">
        <v>0</v>
      </c>
      <c r="I24" s="197" t="s">
        <v>40</v>
      </c>
      <c r="J24" s="203">
        <v>0</v>
      </c>
      <c r="K24" s="204" t="s">
        <v>284</v>
      </c>
    </row>
    <row r="25" spans="1:11" ht="54.75" customHeight="1">
      <c r="A25" s="27">
        <v>10</v>
      </c>
      <c r="B25" s="27">
        <v>900</v>
      </c>
      <c r="C25" s="27">
        <v>90019</v>
      </c>
      <c r="D25" s="196" t="s">
        <v>327</v>
      </c>
      <c r="E25" s="200">
        <v>20000</v>
      </c>
      <c r="F25" s="200">
        <f>E25</f>
        <v>20000</v>
      </c>
      <c r="G25" s="200">
        <v>0</v>
      </c>
      <c r="H25" s="200">
        <v>0</v>
      </c>
      <c r="I25" s="197" t="s">
        <v>40</v>
      </c>
      <c r="J25" s="203">
        <v>0</v>
      </c>
      <c r="K25" s="204" t="s">
        <v>284</v>
      </c>
    </row>
    <row r="26" spans="1:11" ht="54.75" customHeight="1">
      <c r="A26" s="27">
        <v>11</v>
      </c>
      <c r="B26" s="27">
        <v>900</v>
      </c>
      <c r="C26" s="27">
        <v>90019</v>
      </c>
      <c r="D26" s="196" t="s">
        <v>328</v>
      </c>
      <c r="E26" s="200">
        <v>19510</v>
      </c>
      <c r="F26" s="200">
        <f>E26</f>
        <v>19510</v>
      </c>
      <c r="G26" s="200">
        <v>0</v>
      </c>
      <c r="H26" s="200">
        <v>0</v>
      </c>
      <c r="I26" s="197" t="s">
        <v>40</v>
      </c>
      <c r="J26" s="203">
        <v>0</v>
      </c>
      <c r="K26" s="204" t="s">
        <v>284</v>
      </c>
    </row>
    <row r="27" spans="1:11" ht="95.25" customHeight="1">
      <c r="A27" s="27">
        <v>12</v>
      </c>
      <c r="B27" s="27">
        <v>900</v>
      </c>
      <c r="C27" s="27">
        <v>90019</v>
      </c>
      <c r="D27" s="196" t="s">
        <v>329</v>
      </c>
      <c r="E27" s="200">
        <v>335416</v>
      </c>
      <c r="F27" s="200">
        <f>E27</f>
        <v>335416</v>
      </c>
      <c r="G27" s="200">
        <v>0</v>
      </c>
      <c r="H27" s="200">
        <v>0</v>
      </c>
      <c r="I27" s="197" t="s">
        <v>40</v>
      </c>
      <c r="J27" s="203">
        <v>0</v>
      </c>
      <c r="K27" s="204" t="s">
        <v>284</v>
      </c>
    </row>
    <row r="28" spans="1:11" s="199" customFormat="1" ht="51">
      <c r="A28" s="283" t="s">
        <v>307</v>
      </c>
      <c r="B28" s="284"/>
      <c r="C28" s="284"/>
      <c r="D28" s="285"/>
      <c r="E28" s="201">
        <f>E24+E23+E21+E25+E26+E27+E22</f>
        <v>401552</v>
      </c>
      <c r="F28" s="201">
        <f>F24+F23+F21+F25+F26+F27+F22</f>
        <v>401552</v>
      </c>
      <c r="G28" s="201">
        <f>G24+G23+G21+G25+G26+G27+G22</f>
        <v>0</v>
      </c>
      <c r="H28" s="201">
        <f>H24+H23+H21+H25+H26+H27+H22</f>
        <v>0</v>
      </c>
      <c r="I28" s="198" t="s">
        <v>40</v>
      </c>
      <c r="J28" s="201">
        <f>J24+J23+J21+J25+J26+J27+J22</f>
        <v>0</v>
      </c>
      <c r="K28" s="19" t="s">
        <v>35</v>
      </c>
    </row>
    <row r="29" spans="1:11" ht="51">
      <c r="A29" s="27">
        <v>13</v>
      </c>
      <c r="B29" s="10">
        <v>921</v>
      </c>
      <c r="C29" s="10">
        <v>92109</v>
      </c>
      <c r="D29" s="196" t="s">
        <v>298</v>
      </c>
      <c r="E29" s="200">
        <v>20000</v>
      </c>
      <c r="F29" s="200">
        <v>0</v>
      </c>
      <c r="G29" s="200">
        <f>E29-J29</f>
        <v>20000</v>
      </c>
      <c r="H29" s="200">
        <v>0</v>
      </c>
      <c r="I29" s="197" t="s">
        <v>40</v>
      </c>
      <c r="J29" s="203">
        <v>0</v>
      </c>
      <c r="K29" s="204" t="s">
        <v>284</v>
      </c>
    </row>
    <row r="30" spans="1:11" ht="51">
      <c r="A30" s="27">
        <v>14</v>
      </c>
      <c r="B30" s="10">
        <v>921</v>
      </c>
      <c r="C30" s="10">
        <v>92109</v>
      </c>
      <c r="D30" s="196" t="s">
        <v>312</v>
      </c>
      <c r="E30" s="200">
        <f>F30</f>
        <v>6000</v>
      </c>
      <c r="F30" s="200">
        <v>6000</v>
      </c>
      <c r="G30" s="200">
        <v>0</v>
      </c>
      <c r="H30" s="200">
        <v>0</v>
      </c>
      <c r="I30" s="197" t="s">
        <v>40</v>
      </c>
      <c r="J30" s="203">
        <v>0</v>
      </c>
      <c r="K30" s="204" t="s">
        <v>284</v>
      </c>
    </row>
    <row r="31" spans="1:11" ht="51">
      <c r="A31" s="27">
        <v>15</v>
      </c>
      <c r="B31" s="10">
        <v>921</v>
      </c>
      <c r="C31" s="10">
        <v>92109</v>
      </c>
      <c r="D31" s="196" t="s">
        <v>317</v>
      </c>
      <c r="E31" s="200">
        <f>F31</f>
        <v>16041</v>
      </c>
      <c r="F31" s="200">
        <v>16041</v>
      </c>
      <c r="G31" s="200">
        <v>0</v>
      </c>
      <c r="H31" s="200">
        <v>0</v>
      </c>
      <c r="I31" s="197" t="s">
        <v>40</v>
      </c>
      <c r="J31" s="203">
        <v>0</v>
      </c>
      <c r="K31" s="204" t="s">
        <v>284</v>
      </c>
    </row>
    <row r="32" spans="1:11" ht="51">
      <c r="A32" s="27">
        <v>16</v>
      </c>
      <c r="B32" s="10">
        <v>921</v>
      </c>
      <c r="C32" s="10">
        <v>92109</v>
      </c>
      <c r="D32" s="196" t="s">
        <v>318</v>
      </c>
      <c r="E32" s="200">
        <f>F32</f>
        <v>13064</v>
      </c>
      <c r="F32" s="200">
        <v>13064</v>
      </c>
      <c r="G32" s="200">
        <v>0</v>
      </c>
      <c r="H32" s="200">
        <v>0</v>
      </c>
      <c r="I32" s="197" t="s">
        <v>40</v>
      </c>
      <c r="J32" s="203">
        <v>0</v>
      </c>
      <c r="K32" s="204" t="s">
        <v>284</v>
      </c>
    </row>
    <row r="33" spans="1:11" ht="51">
      <c r="A33" s="27">
        <v>17</v>
      </c>
      <c r="B33" s="10">
        <v>921</v>
      </c>
      <c r="C33" s="10">
        <v>92109</v>
      </c>
      <c r="D33" s="196" t="s">
        <v>322</v>
      </c>
      <c r="E33" s="200">
        <f>F33</f>
        <v>4000</v>
      </c>
      <c r="F33" s="200">
        <v>4000</v>
      </c>
      <c r="G33" s="200">
        <v>0</v>
      </c>
      <c r="H33" s="200">
        <v>0</v>
      </c>
      <c r="I33" s="197" t="s">
        <v>40</v>
      </c>
      <c r="J33" s="203">
        <v>0</v>
      </c>
      <c r="K33" s="204" t="s">
        <v>284</v>
      </c>
    </row>
    <row r="34" spans="1:11" ht="51">
      <c r="A34" s="27">
        <v>18</v>
      </c>
      <c r="B34" s="10">
        <v>921</v>
      </c>
      <c r="C34" s="10">
        <v>92109</v>
      </c>
      <c r="D34" s="196" t="s">
        <v>314</v>
      </c>
      <c r="E34" s="200">
        <f>F34</f>
        <v>8576</v>
      </c>
      <c r="F34" s="200">
        <v>8576</v>
      </c>
      <c r="G34" s="200">
        <v>0</v>
      </c>
      <c r="H34" s="200">
        <v>0</v>
      </c>
      <c r="I34" s="197" t="s">
        <v>40</v>
      </c>
      <c r="J34" s="203">
        <v>0</v>
      </c>
      <c r="K34" s="204" t="s">
        <v>284</v>
      </c>
    </row>
    <row r="35" spans="1:11" s="199" customFormat="1" ht="51">
      <c r="A35" s="283" t="s">
        <v>308</v>
      </c>
      <c r="B35" s="284"/>
      <c r="C35" s="284"/>
      <c r="D35" s="285"/>
      <c r="E35" s="201">
        <f>E34+E33+E32+E31+E30+E29</f>
        <v>67681</v>
      </c>
      <c r="F35" s="201">
        <f>F34+F33+F32+F31+F30+F29</f>
        <v>47681</v>
      </c>
      <c r="G35" s="201">
        <f>G34+G33+G32+G31+G30+G29</f>
        <v>20000</v>
      </c>
      <c r="H35" s="201">
        <f>H34+H33+H32+H31+H30+H29</f>
        <v>0</v>
      </c>
      <c r="I35" s="198" t="s">
        <v>40</v>
      </c>
      <c r="J35" s="201">
        <f>J34+J33+J32+J31+J30+J29</f>
        <v>0</v>
      </c>
      <c r="K35" s="19" t="s">
        <v>35</v>
      </c>
    </row>
    <row r="36" spans="1:11" ht="51">
      <c r="A36" s="27">
        <v>19</v>
      </c>
      <c r="B36" s="27">
        <v>926</v>
      </c>
      <c r="C36" s="27">
        <v>92601</v>
      </c>
      <c r="D36" s="196" t="s">
        <v>319</v>
      </c>
      <c r="E36" s="200">
        <f>F36</f>
        <v>5955</v>
      </c>
      <c r="F36" s="200">
        <v>5955</v>
      </c>
      <c r="G36" s="200">
        <v>0</v>
      </c>
      <c r="H36" s="200">
        <v>0</v>
      </c>
      <c r="I36" s="197" t="s">
        <v>40</v>
      </c>
      <c r="J36" s="203">
        <v>0</v>
      </c>
      <c r="K36" s="204" t="s">
        <v>284</v>
      </c>
    </row>
    <row r="37" spans="1:11" s="199" customFormat="1" ht="63" customHeight="1">
      <c r="A37" s="283" t="s">
        <v>309</v>
      </c>
      <c r="B37" s="284"/>
      <c r="C37" s="284"/>
      <c r="D37" s="285"/>
      <c r="E37" s="201">
        <f>E36</f>
        <v>5955</v>
      </c>
      <c r="F37" s="201">
        <f>F36</f>
        <v>5955</v>
      </c>
      <c r="G37" s="201">
        <f>G36</f>
        <v>0</v>
      </c>
      <c r="H37" s="201">
        <f>H36</f>
        <v>0</v>
      </c>
      <c r="I37" s="198" t="s">
        <v>40</v>
      </c>
      <c r="J37" s="201">
        <f>J36</f>
        <v>0</v>
      </c>
      <c r="K37" s="19" t="s">
        <v>35</v>
      </c>
    </row>
    <row r="38" spans="1:11" ht="66.75" customHeight="1">
      <c r="A38" s="286" t="s">
        <v>53</v>
      </c>
      <c r="B38" s="286"/>
      <c r="C38" s="286"/>
      <c r="D38" s="286"/>
      <c r="E38" s="202">
        <f>E37+E35+E28+E20+E16+E14</f>
        <v>627119</v>
      </c>
      <c r="F38" s="202">
        <f>F37+F35+F28+F20+F16+F14</f>
        <v>472119</v>
      </c>
      <c r="G38" s="202">
        <f>G37+G35+G28+G20+G16+G14</f>
        <v>89900</v>
      </c>
      <c r="H38" s="202">
        <f>H37+H35+H28+H20+H16+H14</f>
        <v>19900</v>
      </c>
      <c r="I38" s="197" t="s">
        <v>40</v>
      </c>
      <c r="J38" s="202">
        <f>J37+J35+J28+J20+J16+J14</f>
        <v>65100</v>
      </c>
      <c r="K38" s="19" t="s">
        <v>35</v>
      </c>
    </row>
    <row r="40" ht="12.75">
      <c r="A40" s="1" t="s">
        <v>45</v>
      </c>
    </row>
    <row r="41" ht="12.75">
      <c r="A41" s="1" t="s">
        <v>41</v>
      </c>
    </row>
    <row r="42" ht="12.75">
      <c r="A42" s="1" t="s">
        <v>42</v>
      </c>
    </row>
    <row r="43" ht="12.75">
      <c r="A43" s="1" t="s">
        <v>43</v>
      </c>
    </row>
    <row r="44" ht="12.75">
      <c r="A44" s="1" t="s">
        <v>44</v>
      </c>
    </row>
    <row r="47" ht="12.75">
      <c r="E47" s="89"/>
    </row>
    <row r="48" ht="12.75">
      <c r="E48" s="89"/>
    </row>
    <row r="50" ht="12.75">
      <c r="H50" s="89"/>
    </row>
    <row r="57" ht="12.75">
      <c r="E57" s="89"/>
    </row>
  </sheetData>
  <sheetProtection/>
  <mergeCells count="22">
    <mergeCell ref="A38:D38"/>
    <mergeCell ref="G8:G11"/>
    <mergeCell ref="I8:I11"/>
    <mergeCell ref="J8:J11"/>
    <mergeCell ref="F8:F11"/>
    <mergeCell ref="H9:H11"/>
    <mergeCell ref="A28:D28"/>
    <mergeCell ref="A35:D35"/>
    <mergeCell ref="I1:K3"/>
    <mergeCell ref="A37:D37"/>
    <mergeCell ref="E7:E11"/>
    <mergeCell ref="F7:J7"/>
    <mergeCell ref="A20:D20"/>
    <mergeCell ref="A4:K4"/>
    <mergeCell ref="A6:A11"/>
    <mergeCell ref="B6:B11"/>
    <mergeCell ref="E6:J6"/>
    <mergeCell ref="K6:K11"/>
    <mergeCell ref="C6:C11"/>
    <mergeCell ref="D6:D11"/>
    <mergeCell ref="A14:D14"/>
    <mergeCell ref="A16:D16"/>
  </mergeCells>
  <printOptions horizontalCentered="1"/>
  <pageMargins left="0.5118110236220472" right="0.3937007874015748" top="0.54" bottom="0.38" header="0.32" footer="0.25"/>
  <pageSetup horizontalDpi="600" verticalDpi="600" orientation="landscape" paperSize="9" r:id="rId1"/>
  <rowBreaks count="1" manualBreakCount="1">
    <brk id="17" max="10" man="1"/>
  </rowBreaks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116"/>
  <sheetViews>
    <sheetView view="pageBreakPreview" zoomScaleSheetLayoutView="100" zoomScalePageLayoutView="0" workbookViewId="0" topLeftCell="A103">
      <selection activeCell="K14" sqref="K14"/>
    </sheetView>
  </sheetViews>
  <sheetFormatPr defaultColWidth="9.00390625" defaultRowHeight="12.75"/>
  <cols>
    <col min="1" max="1" width="3.625" style="40" customWidth="1"/>
    <col min="2" max="2" width="24.875" style="40" customWidth="1"/>
    <col min="3" max="3" width="8.625" style="40" customWidth="1"/>
    <col min="4" max="4" width="10.25390625" style="40" customWidth="1"/>
    <col min="5" max="5" width="4.375" style="40" customWidth="1"/>
    <col min="6" max="6" width="6.875" style="40" customWidth="1"/>
    <col min="7" max="7" width="21.875" style="40" customWidth="1"/>
    <col min="8" max="8" width="9.625" style="40" customWidth="1"/>
    <col min="9" max="16384" width="9.125" style="40" customWidth="1"/>
  </cols>
  <sheetData>
    <row r="1" spans="7:9" s="44" customFormat="1" ht="12">
      <c r="G1" s="334" t="s">
        <v>3</v>
      </c>
      <c r="H1" s="334"/>
      <c r="I1" s="334"/>
    </row>
    <row r="2" spans="7:9" s="44" customFormat="1" ht="12">
      <c r="G2" s="334"/>
      <c r="H2" s="334"/>
      <c r="I2" s="334"/>
    </row>
    <row r="3" spans="7:9" s="44" customFormat="1" ht="12">
      <c r="G3" s="334"/>
      <c r="H3" s="334"/>
      <c r="I3" s="334"/>
    </row>
    <row r="4" spans="7:9" s="44" customFormat="1" ht="12">
      <c r="G4" s="334"/>
      <c r="H4" s="334"/>
      <c r="I4" s="334"/>
    </row>
    <row r="5" s="44" customFormat="1" ht="12"/>
    <row r="7" spans="1:9" ht="25.5" customHeight="1">
      <c r="A7" s="342" t="s">
        <v>724</v>
      </c>
      <c r="B7" s="342"/>
      <c r="C7" s="342"/>
      <c r="D7" s="342"/>
      <c r="E7" s="342"/>
      <c r="F7" s="342"/>
      <c r="G7" s="342"/>
      <c r="H7" s="342"/>
      <c r="I7" s="342"/>
    </row>
    <row r="8" spans="1:9" ht="12.75">
      <c r="A8" s="39"/>
      <c r="B8" s="39"/>
      <c r="C8" s="39"/>
      <c r="D8" s="39"/>
      <c r="E8" s="39"/>
      <c r="F8" s="39"/>
      <c r="G8" s="39"/>
      <c r="H8" s="39"/>
      <c r="I8" s="39"/>
    </row>
    <row r="9" ht="4.5" customHeight="1"/>
    <row r="10" spans="1:9" ht="48" customHeight="1">
      <c r="A10" s="343" t="s">
        <v>63</v>
      </c>
      <c r="B10" s="343" t="s">
        <v>96</v>
      </c>
      <c r="C10" s="343" t="s">
        <v>97</v>
      </c>
      <c r="D10" s="331" t="s">
        <v>39</v>
      </c>
      <c r="E10" s="343" t="s">
        <v>20</v>
      </c>
      <c r="F10" s="331" t="s">
        <v>21</v>
      </c>
      <c r="G10" s="343" t="s">
        <v>98</v>
      </c>
      <c r="H10" s="343"/>
      <c r="I10" s="341" t="s">
        <v>110</v>
      </c>
    </row>
    <row r="11" spans="1:9" ht="12.75">
      <c r="A11" s="343"/>
      <c r="B11" s="343"/>
      <c r="C11" s="343"/>
      <c r="D11" s="333"/>
      <c r="E11" s="343"/>
      <c r="F11" s="333"/>
      <c r="G11" s="41" t="s">
        <v>99</v>
      </c>
      <c r="H11" s="41" t="s">
        <v>90</v>
      </c>
      <c r="I11" s="341"/>
    </row>
    <row r="12" spans="1:9" s="57" customFormat="1" ht="8.25">
      <c r="A12" s="55">
        <v>1</v>
      </c>
      <c r="B12" s="55">
        <v>2</v>
      </c>
      <c r="C12" s="55">
        <v>3</v>
      </c>
      <c r="D12" s="56">
        <v>4</v>
      </c>
      <c r="E12" s="55">
        <v>5</v>
      </c>
      <c r="F12" s="56">
        <v>6</v>
      </c>
      <c r="G12" s="55">
        <v>7</v>
      </c>
      <c r="H12" s="55">
        <v>8</v>
      </c>
      <c r="I12" s="55">
        <v>9</v>
      </c>
    </row>
    <row r="13" spans="1:9" ht="26.25" customHeight="1">
      <c r="A13" s="45" t="s">
        <v>25</v>
      </c>
      <c r="B13" s="171" t="s">
        <v>259</v>
      </c>
      <c r="C13" s="335" t="s">
        <v>280</v>
      </c>
      <c r="D13" s="275" t="s">
        <v>284</v>
      </c>
      <c r="E13" s="338" t="s">
        <v>286</v>
      </c>
      <c r="F13" s="338" t="s">
        <v>287</v>
      </c>
      <c r="G13" s="45" t="s">
        <v>100</v>
      </c>
      <c r="H13" s="184">
        <f>H14+H20</f>
        <v>3678261</v>
      </c>
      <c r="I13" s="184">
        <f>I14+I20</f>
        <v>1500000</v>
      </c>
    </row>
    <row r="14" spans="1:9" ht="51" customHeight="1">
      <c r="A14" s="42"/>
      <c r="B14" s="172" t="s">
        <v>260</v>
      </c>
      <c r="C14" s="336"/>
      <c r="D14" s="276"/>
      <c r="E14" s="339"/>
      <c r="F14" s="339"/>
      <c r="G14" s="42" t="s">
        <v>111</v>
      </c>
      <c r="H14" s="185">
        <f>H15+H16+H17</f>
        <v>0</v>
      </c>
      <c r="I14" s="185">
        <f>I15+I16+I17</f>
        <v>0</v>
      </c>
    </row>
    <row r="15" spans="1:9" ht="42.75" customHeight="1">
      <c r="A15" s="42"/>
      <c r="B15" s="172" t="s">
        <v>261</v>
      </c>
      <c r="C15" s="336"/>
      <c r="D15" s="276"/>
      <c r="E15" s="339"/>
      <c r="F15" s="339"/>
      <c r="G15" s="46" t="s">
        <v>93</v>
      </c>
      <c r="H15" s="185"/>
      <c r="I15" s="185"/>
    </row>
    <row r="16" spans="1:9" ht="39.75" customHeight="1">
      <c r="A16" s="42"/>
      <c r="B16" s="174" t="s">
        <v>262</v>
      </c>
      <c r="C16" s="337"/>
      <c r="D16" s="330"/>
      <c r="E16" s="340"/>
      <c r="F16" s="340"/>
      <c r="G16" s="46" t="s">
        <v>94</v>
      </c>
      <c r="H16" s="185"/>
      <c r="I16" s="185"/>
    </row>
    <row r="17" spans="1:9" ht="23.25" customHeight="1">
      <c r="A17" s="178"/>
      <c r="B17" s="181"/>
      <c r="C17" s="91"/>
      <c r="D17" s="182"/>
      <c r="E17" s="91"/>
      <c r="F17" s="91"/>
      <c r="G17" s="187" t="s">
        <v>95</v>
      </c>
      <c r="H17" s="185"/>
      <c r="I17" s="185"/>
    </row>
    <row r="18" spans="1:9" ht="6" customHeight="1">
      <c r="A18" s="42"/>
      <c r="C18" s="189"/>
      <c r="D18" s="189"/>
      <c r="E18" s="189"/>
      <c r="F18" s="189"/>
      <c r="G18" s="54"/>
      <c r="H18" s="185"/>
      <c r="I18" s="185"/>
    </row>
    <row r="19" spans="1:9" ht="3.75" customHeight="1">
      <c r="A19" s="42"/>
      <c r="C19" s="189"/>
      <c r="D19" s="189"/>
      <c r="E19" s="189"/>
      <c r="F19" s="189"/>
      <c r="G19" s="54"/>
      <c r="H19" s="185"/>
      <c r="I19" s="185"/>
    </row>
    <row r="20" spans="1:9" ht="12.75">
      <c r="A20" s="42"/>
      <c r="B20" s="42"/>
      <c r="C20" s="189"/>
      <c r="D20" s="189"/>
      <c r="E20" s="189"/>
      <c r="F20" s="189"/>
      <c r="G20" s="42" t="s">
        <v>112</v>
      </c>
      <c r="H20" s="185">
        <f>H21+H22+H23</f>
        <v>3678261</v>
      </c>
      <c r="I20" s="185">
        <f>I21+I22+I23</f>
        <v>1500000</v>
      </c>
    </row>
    <row r="21" spans="1:9" ht="12.75">
      <c r="A21" s="42"/>
      <c r="B21" s="42"/>
      <c r="C21" s="189"/>
      <c r="D21" s="189"/>
      <c r="E21" s="189"/>
      <c r="F21" s="189"/>
      <c r="G21" s="46" t="s">
        <v>93</v>
      </c>
      <c r="H21" s="185">
        <v>2706024</v>
      </c>
      <c r="I21" s="185">
        <v>850000</v>
      </c>
    </row>
    <row r="22" spans="1:9" ht="12.75">
      <c r="A22" s="42"/>
      <c r="B22" s="42"/>
      <c r="C22" s="189"/>
      <c r="D22" s="189"/>
      <c r="E22" s="189"/>
      <c r="F22" s="189"/>
      <c r="G22" s="46" t="s">
        <v>94</v>
      </c>
      <c r="H22" s="185"/>
      <c r="I22" s="185"/>
    </row>
    <row r="23" spans="1:9" ht="24">
      <c r="A23" s="42"/>
      <c r="B23" s="42"/>
      <c r="C23" s="189"/>
      <c r="D23" s="189"/>
      <c r="E23" s="189"/>
      <c r="F23" s="189"/>
      <c r="G23" s="47" t="s">
        <v>95</v>
      </c>
      <c r="H23" s="185">
        <v>972237</v>
      </c>
      <c r="I23" s="185">
        <v>650000</v>
      </c>
    </row>
    <row r="24" spans="1:9" ht="36">
      <c r="A24" s="42"/>
      <c r="B24" s="42"/>
      <c r="C24" s="189"/>
      <c r="D24" s="189"/>
      <c r="E24" s="189"/>
      <c r="F24" s="189"/>
      <c r="G24" s="54" t="s">
        <v>117</v>
      </c>
      <c r="H24" s="185"/>
      <c r="I24" s="185"/>
    </row>
    <row r="25" spans="1:9" ht="7.5" customHeight="1">
      <c r="A25" s="43"/>
      <c r="B25" s="43"/>
      <c r="C25" s="190"/>
      <c r="D25" s="190"/>
      <c r="E25" s="190"/>
      <c r="F25" s="190"/>
      <c r="G25" s="43"/>
      <c r="H25" s="186"/>
      <c r="I25" s="186"/>
    </row>
    <row r="26" spans="1:9" ht="42" customHeight="1">
      <c r="A26" s="45" t="s">
        <v>26</v>
      </c>
      <c r="B26" s="171" t="s">
        <v>263</v>
      </c>
      <c r="C26" s="335" t="s">
        <v>281</v>
      </c>
      <c r="D26" s="275" t="s">
        <v>284</v>
      </c>
      <c r="E26" s="338" t="s">
        <v>286</v>
      </c>
      <c r="F26" s="338" t="s">
        <v>287</v>
      </c>
      <c r="G26" s="45" t="s">
        <v>100</v>
      </c>
      <c r="H26" s="184">
        <f>H27+H33</f>
        <v>812320</v>
      </c>
      <c r="I26" s="184">
        <f>I27+I33</f>
        <v>450000</v>
      </c>
    </row>
    <row r="27" spans="1:9" ht="40.5" customHeight="1">
      <c r="A27" s="42"/>
      <c r="B27" s="172" t="s">
        <v>264</v>
      </c>
      <c r="C27" s="336"/>
      <c r="D27" s="276"/>
      <c r="E27" s="339"/>
      <c r="F27" s="339"/>
      <c r="G27" s="42" t="s">
        <v>111</v>
      </c>
      <c r="H27" s="185">
        <f>H28+H29+H30</f>
        <v>0</v>
      </c>
      <c r="I27" s="185">
        <f>I28+I29+I30</f>
        <v>0</v>
      </c>
    </row>
    <row r="28" spans="1:9" ht="38.25" customHeight="1">
      <c r="A28" s="42"/>
      <c r="B28" s="172" t="s">
        <v>265</v>
      </c>
      <c r="C28" s="336"/>
      <c r="D28" s="276"/>
      <c r="E28" s="339"/>
      <c r="F28" s="339"/>
      <c r="G28" s="46" t="s">
        <v>93</v>
      </c>
      <c r="H28" s="185"/>
      <c r="I28" s="185"/>
    </row>
    <row r="29" spans="1:9" ht="27.75" customHeight="1">
      <c r="A29" s="42"/>
      <c r="B29" s="172" t="s">
        <v>266</v>
      </c>
      <c r="C29" s="337"/>
      <c r="D29" s="330"/>
      <c r="E29" s="340"/>
      <c r="F29" s="340"/>
      <c r="G29" s="46" t="s">
        <v>94</v>
      </c>
      <c r="H29" s="185"/>
      <c r="I29" s="185"/>
    </row>
    <row r="30" spans="1:9" ht="24">
      <c r="A30" s="42"/>
      <c r="C30" s="189"/>
      <c r="D30" s="191"/>
      <c r="E30" s="192"/>
      <c r="F30" s="189"/>
      <c r="G30" s="47" t="s">
        <v>95</v>
      </c>
      <c r="H30" s="185"/>
      <c r="I30" s="185"/>
    </row>
    <row r="31" spans="1:9" ht="9" customHeight="1">
      <c r="A31" s="42"/>
      <c r="C31" s="189"/>
      <c r="D31" s="189"/>
      <c r="E31" s="189"/>
      <c r="F31" s="189"/>
      <c r="G31" s="54"/>
      <c r="H31" s="185"/>
      <c r="I31" s="185"/>
    </row>
    <row r="32" spans="1:9" ht="7.5" customHeight="1">
      <c r="A32" s="42"/>
      <c r="C32" s="189"/>
      <c r="D32" s="189"/>
      <c r="E32" s="189"/>
      <c r="F32" s="189"/>
      <c r="G32" s="54"/>
      <c r="H32" s="185"/>
      <c r="I32" s="185"/>
    </row>
    <row r="33" spans="1:9" ht="12.75">
      <c r="A33" s="42"/>
      <c r="B33" s="42"/>
      <c r="C33" s="189"/>
      <c r="D33" s="189"/>
      <c r="E33" s="189"/>
      <c r="F33" s="189"/>
      <c r="G33" s="42" t="s">
        <v>112</v>
      </c>
      <c r="H33" s="185">
        <f>H34+H35+H36</f>
        <v>812320</v>
      </c>
      <c r="I33" s="185">
        <f>I34+I35+I36</f>
        <v>450000</v>
      </c>
    </row>
    <row r="34" spans="1:9" ht="12.75">
      <c r="A34" s="42"/>
      <c r="B34" s="42"/>
      <c r="C34" s="189"/>
      <c r="D34" s="189"/>
      <c r="E34" s="189"/>
      <c r="F34" s="189"/>
      <c r="G34" s="46" t="s">
        <v>93</v>
      </c>
      <c r="H34" s="185">
        <v>501320</v>
      </c>
      <c r="I34" s="185">
        <v>200000</v>
      </c>
    </row>
    <row r="35" spans="1:9" ht="12.75">
      <c r="A35" s="42"/>
      <c r="B35" s="42"/>
      <c r="C35" s="189"/>
      <c r="D35" s="189"/>
      <c r="E35" s="189"/>
      <c r="F35" s="189"/>
      <c r="G35" s="46" t="s">
        <v>94</v>
      </c>
      <c r="H35" s="185"/>
      <c r="I35" s="185"/>
    </row>
    <row r="36" spans="1:9" ht="24">
      <c r="A36" s="42"/>
      <c r="B36" s="42"/>
      <c r="C36" s="189"/>
      <c r="D36" s="189"/>
      <c r="E36" s="189"/>
      <c r="F36" s="189"/>
      <c r="G36" s="47" t="s">
        <v>95</v>
      </c>
      <c r="H36" s="185">
        <v>311000</v>
      </c>
      <c r="I36" s="185">
        <v>250000</v>
      </c>
    </row>
    <row r="37" spans="1:9" ht="36">
      <c r="A37" s="42"/>
      <c r="B37" s="42"/>
      <c r="C37" s="189"/>
      <c r="D37" s="189"/>
      <c r="E37" s="189"/>
      <c r="F37" s="189"/>
      <c r="G37" s="54" t="s">
        <v>117</v>
      </c>
      <c r="H37" s="185"/>
      <c r="I37" s="185"/>
    </row>
    <row r="38" spans="1:9" ht="7.5" customHeight="1">
      <c r="A38" s="43"/>
      <c r="B38" s="43"/>
      <c r="C38" s="190"/>
      <c r="D38" s="190"/>
      <c r="E38" s="190"/>
      <c r="F38" s="190"/>
      <c r="G38" s="43"/>
      <c r="H38" s="186"/>
      <c r="I38" s="186"/>
    </row>
    <row r="39" spans="1:9" ht="42" customHeight="1">
      <c r="A39" s="42" t="s">
        <v>27</v>
      </c>
      <c r="B39" s="171" t="s">
        <v>263</v>
      </c>
      <c r="C39" s="335" t="s">
        <v>281</v>
      </c>
      <c r="D39" s="275" t="s">
        <v>284</v>
      </c>
      <c r="E39" s="335">
        <v>600</v>
      </c>
      <c r="F39" s="335">
        <v>60016</v>
      </c>
      <c r="G39" s="45" t="s">
        <v>100</v>
      </c>
      <c r="H39" s="184">
        <f>H40+H46</f>
        <v>5732611</v>
      </c>
      <c r="I39" s="184">
        <f>I40+I46</f>
        <v>2500000</v>
      </c>
    </row>
    <row r="40" spans="1:9" ht="42" customHeight="1">
      <c r="A40" s="42"/>
      <c r="B40" s="171" t="s">
        <v>267</v>
      </c>
      <c r="C40" s="336"/>
      <c r="D40" s="276"/>
      <c r="E40" s="336"/>
      <c r="F40" s="336"/>
      <c r="G40" s="42" t="s">
        <v>111</v>
      </c>
      <c r="H40" s="185">
        <f>H41+H42+H43</f>
        <v>0</v>
      </c>
      <c r="I40" s="185">
        <f>I41+I42+I43</f>
        <v>0</v>
      </c>
    </row>
    <row r="41" spans="1:9" ht="50.25" customHeight="1">
      <c r="A41" s="42"/>
      <c r="B41" s="171" t="s">
        <v>268</v>
      </c>
      <c r="C41" s="336"/>
      <c r="D41" s="276"/>
      <c r="E41" s="336"/>
      <c r="F41" s="336"/>
      <c r="G41" s="46" t="s">
        <v>93</v>
      </c>
      <c r="H41" s="185"/>
      <c r="I41" s="185"/>
    </row>
    <row r="42" spans="1:9" ht="42.75" customHeight="1">
      <c r="A42" s="42"/>
      <c r="B42" s="173" t="s">
        <v>269</v>
      </c>
      <c r="C42" s="337"/>
      <c r="D42" s="330"/>
      <c r="E42" s="337"/>
      <c r="F42" s="337"/>
      <c r="G42" s="46" t="s">
        <v>94</v>
      </c>
      <c r="H42" s="185"/>
      <c r="I42" s="185"/>
    </row>
    <row r="43" spans="1:9" ht="24">
      <c r="A43" s="42"/>
      <c r="C43" s="189"/>
      <c r="D43" s="189"/>
      <c r="E43" s="189"/>
      <c r="F43" s="189"/>
      <c r="G43" s="47" t="s">
        <v>95</v>
      </c>
      <c r="H43" s="185"/>
      <c r="I43" s="185"/>
    </row>
    <row r="44" spans="1:9" ht="12.75">
      <c r="A44" s="42"/>
      <c r="C44" s="189"/>
      <c r="D44" s="189"/>
      <c r="E44" s="189"/>
      <c r="F44" s="189"/>
      <c r="G44" s="54"/>
      <c r="H44" s="185"/>
      <c r="I44" s="185"/>
    </row>
    <row r="45" spans="1:9" ht="12.75">
      <c r="A45" s="42"/>
      <c r="C45" s="189"/>
      <c r="D45" s="189"/>
      <c r="E45" s="189"/>
      <c r="F45" s="189"/>
      <c r="G45" s="54"/>
      <c r="H45" s="185"/>
      <c r="I45" s="185"/>
    </row>
    <row r="46" spans="1:9" ht="12.75">
      <c r="A46" s="42"/>
      <c r="B46" s="42"/>
      <c r="C46" s="189"/>
      <c r="D46" s="189"/>
      <c r="E46" s="189"/>
      <c r="F46" s="189"/>
      <c r="G46" s="42" t="s">
        <v>112</v>
      </c>
      <c r="H46" s="185">
        <f>H47+H48+H49</f>
        <v>5732611</v>
      </c>
      <c r="I46" s="185">
        <f>I47+I48+I49</f>
        <v>2500000</v>
      </c>
    </row>
    <row r="47" spans="1:9" ht="12.75">
      <c r="A47" s="42"/>
      <c r="B47" s="42"/>
      <c r="C47" s="189"/>
      <c r="D47" s="189"/>
      <c r="E47" s="189"/>
      <c r="F47" s="189"/>
      <c r="G47" s="46" t="s">
        <v>93</v>
      </c>
      <c r="H47" s="185">
        <v>2222611</v>
      </c>
      <c r="I47" s="185">
        <v>1000000</v>
      </c>
    </row>
    <row r="48" spans="1:9" ht="12.75">
      <c r="A48" s="42"/>
      <c r="B48" s="42"/>
      <c r="C48" s="189"/>
      <c r="D48" s="189"/>
      <c r="E48" s="189"/>
      <c r="F48" s="189"/>
      <c r="G48" s="46" t="s">
        <v>94</v>
      </c>
      <c r="H48" s="185"/>
      <c r="I48" s="185"/>
    </row>
    <row r="49" spans="1:9" ht="24">
      <c r="A49" s="42"/>
      <c r="B49" s="42"/>
      <c r="C49" s="189"/>
      <c r="D49" s="189"/>
      <c r="E49" s="189"/>
      <c r="F49" s="189"/>
      <c r="G49" s="47" t="s">
        <v>95</v>
      </c>
      <c r="H49" s="185">
        <v>3510000</v>
      </c>
      <c r="I49" s="185">
        <v>1500000</v>
      </c>
    </row>
    <row r="50" spans="1:9" ht="36">
      <c r="A50" s="42"/>
      <c r="B50" s="42"/>
      <c r="C50" s="189"/>
      <c r="D50" s="189"/>
      <c r="E50" s="189"/>
      <c r="F50" s="189"/>
      <c r="G50" s="54" t="s">
        <v>117</v>
      </c>
      <c r="H50" s="185"/>
      <c r="I50" s="185"/>
    </row>
    <row r="51" spans="1:9" ht="12.75">
      <c r="A51" s="43"/>
      <c r="B51" s="43"/>
      <c r="C51" s="190"/>
      <c r="D51" s="190"/>
      <c r="E51" s="190"/>
      <c r="F51" s="190"/>
      <c r="G51" s="43"/>
      <c r="H51" s="186"/>
      <c r="I51" s="186"/>
    </row>
    <row r="52" spans="1:9" ht="46.5" customHeight="1">
      <c r="A52" s="42" t="s">
        <v>19</v>
      </c>
      <c r="B52" s="171" t="s">
        <v>263</v>
      </c>
      <c r="C52" s="335" t="s">
        <v>281</v>
      </c>
      <c r="D52" s="275" t="s">
        <v>284</v>
      </c>
      <c r="E52" s="335">
        <v>720</v>
      </c>
      <c r="F52" s="335">
        <v>72095</v>
      </c>
      <c r="G52" s="45" t="s">
        <v>100</v>
      </c>
      <c r="H52" s="184">
        <f>H53+H59</f>
        <v>85000</v>
      </c>
      <c r="I52" s="184">
        <f>I53+I59</f>
        <v>85000</v>
      </c>
    </row>
    <row r="53" spans="1:9" ht="76.5">
      <c r="A53" s="42"/>
      <c r="B53" s="174" t="s">
        <v>270</v>
      </c>
      <c r="C53" s="336"/>
      <c r="D53" s="276"/>
      <c r="E53" s="336"/>
      <c r="F53" s="336"/>
      <c r="G53" s="42" t="s">
        <v>111</v>
      </c>
      <c r="H53" s="185">
        <f>H54+H55+H56</f>
        <v>0</v>
      </c>
      <c r="I53" s="185">
        <f>I54+I55+I56</f>
        <v>0</v>
      </c>
    </row>
    <row r="54" spans="1:9" ht="38.25">
      <c r="A54" s="42"/>
      <c r="B54" s="174" t="s">
        <v>271</v>
      </c>
      <c r="C54" s="336"/>
      <c r="D54" s="276"/>
      <c r="E54" s="336"/>
      <c r="F54" s="336"/>
      <c r="G54" s="46" t="s">
        <v>93</v>
      </c>
      <c r="H54" s="185"/>
      <c r="I54" s="185"/>
    </row>
    <row r="55" spans="1:9" ht="64.5" customHeight="1">
      <c r="A55" s="42"/>
      <c r="B55" s="175" t="s">
        <v>272</v>
      </c>
      <c r="C55" s="337"/>
      <c r="D55" s="330"/>
      <c r="E55" s="337"/>
      <c r="F55" s="337"/>
      <c r="G55" s="46" t="s">
        <v>94</v>
      </c>
      <c r="H55" s="185"/>
      <c r="I55" s="185"/>
    </row>
    <row r="56" spans="1:9" ht="24">
      <c r="A56" s="42"/>
      <c r="C56" s="189"/>
      <c r="D56" s="189"/>
      <c r="E56" s="189"/>
      <c r="F56" s="189"/>
      <c r="G56" s="47" t="s">
        <v>95</v>
      </c>
      <c r="H56" s="185"/>
      <c r="I56" s="185"/>
    </row>
    <row r="57" spans="1:9" ht="12.75">
      <c r="A57" s="42"/>
      <c r="C57" s="189"/>
      <c r="D57" s="189"/>
      <c r="E57" s="189"/>
      <c r="F57" s="189"/>
      <c r="G57" s="54"/>
      <c r="H57" s="185"/>
      <c r="I57" s="185"/>
    </row>
    <row r="58" spans="1:9" ht="20.25" customHeight="1">
      <c r="A58" s="42"/>
      <c r="C58" s="189"/>
      <c r="D58" s="189"/>
      <c r="E58" s="189"/>
      <c r="F58" s="189"/>
      <c r="G58" s="54"/>
      <c r="H58" s="185"/>
      <c r="I58" s="185"/>
    </row>
    <row r="59" spans="1:9" ht="12.75">
      <c r="A59" s="42"/>
      <c r="B59" s="42"/>
      <c r="C59" s="189"/>
      <c r="D59" s="189"/>
      <c r="E59" s="189"/>
      <c r="F59" s="189"/>
      <c r="G59" s="42" t="s">
        <v>112</v>
      </c>
      <c r="H59" s="185">
        <f>H60+H61+H62</f>
        <v>85000</v>
      </c>
      <c r="I59" s="185">
        <f>I60+I61+I62</f>
        <v>85000</v>
      </c>
    </row>
    <row r="60" spans="1:9" ht="12.75">
      <c r="A60" s="42"/>
      <c r="B60" s="42"/>
      <c r="C60" s="189"/>
      <c r="D60" s="189"/>
      <c r="E60" s="189"/>
      <c r="F60" s="189"/>
      <c r="G60" s="46" t="s">
        <v>93</v>
      </c>
      <c r="H60" s="185">
        <v>19900</v>
      </c>
      <c r="I60" s="185">
        <v>19900</v>
      </c>
    </row>
    <row r="61" spans="1:9" ht="12.75">
      <c r="A61" s="42"/>
      <c r="B61" s="42"/>
      <c r="C61" s="189"/>
      <c r="D61" s="189"/>
      <c r="E61" s="189"/>
      <c r="F61" s="189"/>
      <c r="G61" s="46" t="s">
        <v>94</v>
      </c>
      <c r="H61" s="185"/>
      <c r="I61" s="185"/>
    </row>
    <row r="62" spans="1:9" ht="33" customHeight="1">
      <c r="A62" s="42"/>
      <c r="B62" s="42"/>
      <c r="C62" s="189"/>
      <c r="D62" s="189"/>
      <c r="E62" s="189"/>
      <c r="F62" s="189"/>
      <c r="G62" s="47" t="s">
        <v>95</v>
      </c>
      <c r="H62" s="185">
        <v>65100</v>
      </c>
      <c r="I62" s="185">
        <v>65100</v>
      </c>
    </row>
    <row r="63" spans="1:9" ht="45" customHeight="1">
      <c r="A63" s="42"/>
      <c r="B63" s="42"/>
      <c r="C63" s="189"/>
      <c r="D63" s="189"/>
      <c r="E63" s="189"/>
      <c r="F63" s="189"/>
      <c r="G63" s="54" t="s">
        <v>117</v>
      </c>
      <c r="H63" s="185"/>
      <c r="I63" s="185"/>
    </row>
    <row r="64" spans="1:9" ht="39.75" customHeight="1">
      <c r="A64" s="43"/>
      <c r="B64" s="43"/>
      <c r="C64" s="190"/>
      <c r="D64" s="190"/>
      <c r="E64" s="190"/>
      <c r="F64" s="190"/>
      <c r="G64" s="43"/>
      <c r="H64" s="186"/>
      <c r="I64" s="186"/>
    </row>
    <row r="65" spans="1:9" ht="56.25" customHeight="1">
      <c r="A65" s="42" t="s">
        <v>129</v>
      </c>
      <c r="B65" s="176" t="s">
        <v>263</v>
      </c>
      <c r="C65" s="335">
        <v>2011</v>
      </c>
      <c r="D65" s="275" t="s">
        <v>284</v>
      </c>
      <c r="E65" s="335">
        <v>720</v>
      </c>
      <c r="F65" s="335">
        <v>72095</v>
      </c>
      <c r="G65" s="45" t="s">
        <v>100</v>
      </c>
      <c r="H65" s="184">
        <f>H66+H72</f>
        <v>318502</v>
      </c>
      <c r="I65" s="184">
        <f>I66+I72</f>
        <v>315086</v>
      </c>
    </row>
    <row r="66" spans="1:9" ht="74.25" customHeight="1">
      <c r="A66" s="42"/>
      <c r="B66" s="174" t="s">
        <v>270</v>
      </c>
      <c r="C66" s="336"/>
      <c r="D66" s="276"/>
      <c r="E66" s="336"/>
      <c r="F66" s="336"/>
      <c r="G66" s="42" t="s">
        <v>111</v>
      </c>
      <c r="H66" s="185">
        <f>H67+H68+H69</f>
        <v>0</v>
      </c>
      <c r="I66" s="185">
        <f>I67+I68+I69</f>
        <v>0</v>
      </c>
    </row>
    <row r="67" spans="1:9" ht="39" customHeight="1">
      <c r="A67" s="42"/>
      <c r="B67" s="174" t="s">
        <v>271</v>
      </c>
      <c r="C67" s="336"/>
      <c r="D67" s="276"/>
      <c r="E67" s="336"/>
      <c r="F67" s="336"/>
      <c r="G67" s="46" t="s">
        <v>93</v>
      </c>
      <c r="H67" s="185"/>
      <c r="I67" s="185"/>
    </row>
    <row r="68" spans="1:9" ht="54" customHeight="1">
      <c r="A68" s="42"/>
      <c r="B68" s="175" t="s">
        <v>303</v>
      </c>
      <c r="C68" s="337"/>
      <c r="D68" s="330"/>
      <c r="E68" s="337"/>
      <c r="F68" s="337"/>
      <c r="G68" s="46" t="s">
        <v>94</v>
      </c>
      <c r="H68" s="185"/>
      <c r="I68" s="185"/>
    </row>
    <row r="69" spans="1:9" ht="24">
      <c r="A69" s="42"/>
      <c r="C69" s="189"/>
      <c r="D69" s="189"/>
      <c r="E69" s="189"/>
      <c r="F69" s="189"/>
      <c r="G69" s="47" t="s">
        <v>95</v>
      </c>
      <c r="H69" s="185"/>
      <c r="I69" s="185"/>
    </row>
    <row r="70" spans="1:9" ht="12.75">
      <c r="A70" s="42"/>
      <c r="C70" s="189"/>
      <c r="D70" s="189"/>
      <c r="E70" s="189"/>
      <c r="F70" s="189"/>
      <c r="G70" s="54"/>
      <c r="H70" s="185"/>
      <c r="I70" s="185"/>
    </row>
    <row r="71" spans="1:9" ht="12.75">
      <c r="A71" s="42"/>
      <c r="C71" s="189"/>
      <c r="D71" s="189"/>
      <c r="E71" s="189"/>
      <c r="F71" s="189"/>
      <c r="G71" s="54"/>
      <c r="H71" s="185"/>
      <c r="I71" s="185"/>
    </row>
    <row r="72" spans="1:9" ht="12.75">
      <c r="A72" s="42"/>
      <c r="B72" s="42"/>
      <c r="C72" s="189"/>
      <c r="D72" s="189"/>
      <c r="E72" s="189"/>
      <c r="F72" s="189"/>
      <c r="G72" s="42" t="s">
        <v>112</v>
      </c>
      <c r="H72" s="185">
        <f>H73+H74+H75</f>
        <v>318502</v>
      </c>
      <c r="I72" s="185">
        <f>I73+I74+I75</f>
        <v>315086</v>
      </c>
    </row>
    <row r="73" spans="1:9" ht="12.75">
      <c r="A73" s="42"/>
      <c r="B73" s="42"/>
      <c r="C73" s="189"/>
      <c r="D73" s="189"/>
      <c r="E73" s="189"/>
      <c r="F73" s="189"/>
      <c r="G73" s="46" t="s">
        <v>93</v>
      </c>
      <c r="H73" s="185">
        <v>63416</v>
      </c>
      <c r="I73" s="185">
        <v>60000</v>
      </c>
    </row>
    <row r="74" spans="1:9" ht="12.75">
      <c r="A74" s="42"/>
      <c r="B74" s="42"/>
      <c r="C74" s="189"/>
      <c r="D74" s="189"/>
      <c r="E74" s="189"/>
      <c r="F74" s="189"/>
      <c r="G74" s="46" t="s">
        <v>94</v>
      </c>
      <c r="H74" s="185"/>
      <c r="I74" s="185"/>
    </row>
    <row r="75" spans="1:9" ht="24">
      <c r="A75" s="42"/>
      <c r="B75" s="42"/>
      <c r="C75" s="189"/>
      <c r="D75" s="189"/>
      <c r="E75" s="189"/>
      <c r="F75" s="189"/>
      <c r="G75" s="47" t="s">
        <v>95</v>
      </c>
      <c r="H75" s="185">
        <v>255086</v>
      </c>
      <c r="I75" s="185">
        <v>255086</v>
      </c>
    </row>
    <row r="76" spans="1:9" ht="36">
      <c r="A76" s="42"/>
      <c r="B76" s="42"/>
      <c r="C76" s="189"/>
      <c r="D76" s="189"/>
      <c r="E76" s="189"/>
      <c r="F76" s="189"/>
      <c r="G76" s="54" t="s">
        <v>117</v>
      </c>
      <c r="H76" s="185"/>
      <c r="I76" s="185"/>
    </row>
    <row r="77" spans="1:9" ht="12.75">
      <c r="A77" s="43"/>
      <c r="B77" s="43"/>
      <c r="C77" s="190"/>
      <c r="D77" s="190"/>
      <c r="E77" s="190"/>
      <c r="F77" s="190"/>
      <c r="G77" s="43"/>
      <c r="H77" s="186"/>
      <c r="I77" s="185"/>
    </row>
    <row r="78" spans="1:9" ht="38.25" customHeight="1">
      <c r="A78" s="42" t="s">
        <v>132</v>
      </c>
      <c r="B78" s="171" t="s">
        <v>273</v>
      </c>
      <c r="C78" s="335" t="s">
        <v>282</v>
      </c>
      <c r="D78" s="331" t="s">
        <v>285</v>
      </c>
      <c r="E78" s="335">
        <v>853</v>
      </c>
      <c r="F78" s="335">
        <v>85395</v>
      </c>
      <c r="G78" s="45" t="s">
        <v>100</v>
      </c>
      <c r="H78" s="184">
        <f>H79+H85</f>
        <v>165981</v>
      </c>
      <c r="I78" s="184">
        <f>I79+I85</f>
        <v>92450</v>
      </c>
    </row>
    <row r="79" spans="1:9" ht="38.25">
      <c r="A79" s="42"/>
      <c r="B79" s="171" t="s">
        <v>274</v>
      </c>
      <c r="C79" s="336"/>
      <c r="D79" s="332"/>
      <c r="E79" s="336"/>
      <c r="F79" s="336"/>
      <c r="G79" s="42" t="s">
        <v>111</v>
      </c>
      <c r="H79" s="185">
        <f>H80+H81+H82</f>
        <v>152581</v>
      </c>
      <c r="I79" s="185">
        <f>I80+I81+I82</f>
        <v>92450</v>
      </c>
    </row>
    <row r="80" spans="1:9" ht="88.5" customHeight="1">
      <c r="A80" s="42"/>
      <c r="B80" s="171" t="s">
        <v>275</v>
      </c>
      <c r="C80" s="336"/>
      <c r="D80" s="332"/>
      <c r="E80" s="336"/>
      <c r="F80" s="336"/>
      <c r="G80" s="46" t="s">
        <v>93</v>
      </c>
      <c r="H80" s="185"/>
      <c r="I80" s="185"/>
    </row>
    <row r="81" spans="1:9" ht="53.25" customHeight="1">
      <c r="A81" s="42"/>
      <c r="B81" s="180" t="s">
        <v>276</v>
      </c>
      <c r="C81" s="337"/>
      <c r="D81" s="333"/>
      <c r="E81" s="337"/>
      <c r="F81" s="337"/>
      <c r="G81" s="46" t="s">
        <v>94</v>
      </c>
      <c r="H81" s="185">
        <v>22887</v>
      </c>
      <c r="I81" s="185">
        <v>13868</v>
      </c>
    </row>
    <row r="82" spans="1:9" ht="24">
      <c r="A82" s="42"/>
      <c r="B82" s="177"/>
      <c r="C82" s="91"/>
      <c r="D82" s="111"/>
      <c r="E82" s="192"/>
      <c r="F82" s="189"/>
      <c r="G82" s="47" t="s">
        <v>95</v>
      </c>
      <c r="H82" s="185">
        <v>129694</v>
      </c>
      <c r="I82" s="185">
        <f>3562+1261+51514+7871+14374</f>
        <v>78582</v>
      </c>
    </row>
    <row r="83" spans="1:9" ht="12.75">
      <c r="A83" s="42"/>
      <c r="C83" s="189"/>
      <c r="D83" s="189"/>
      <c r="E83" s="189"/>
      <c r="F83" s="189"/>
      <c r="G83" s="54"/>
      <c r="H83" s="185"/>
      <c r="I83" s="185"/>
    </row>
    <row r="84" spans="1:9" ht="12.75">
      <c r="A84" s="42"/>
      <c r="C84" s="189"/>
      <c r="D84" s="189"/>
      <c r="E84" s="189"/>
      <c r="F84" s="189"/>
      <c r="G84" s="54"/>
      <c r="H84" s="185"/>
      <c r="I84" s="185"/>
    </row>
    <row r="85" spans="1:9" ht="12.75">
      <c r="A85" s="42"/>
      <c r="B85" s="42"/>
      <c r="C85" s="189"/>
      <c r="D85" s="189"/>
      <c r="E85" s="189"/>
      <c r="F85" s="189"/>
      <c r="G85" s="42" t="s">
        <v>112</v>
      </c>
      <c r="H85" s="185">
        <f>H86+H87+H88</f>
        <v>13400</v>
      </c>
      <c r="I85" s="185">
        <f>I86+I87+I88</f>
        <v>0</v>
      </c>
    </row>
    <row r="86" spans="1:9" ht="12.75">
      <c r="A86" s="42"/>
      <c r="B86" s="42"/>
      <c r="C86" s="189"/>
      <c r="D86" s="189"/>
      <c r="E86" s="189"/>
      <c r="F86" s="189"/>
      <c r="G86" s="46" t="s">
        <v>93</v>
      </c>
      <c r="H86" s="185"/>
      <c r="I86" s="185"/>
    </row>
    <row r="87" spans="1:9" ht="12.75">
      <c r="A87" s="42"/>
      <c r="B87" s="42"/>
      <c r="C87" s="189"/>
      <c r="D87" s="189"/>
      <c r="E87" s="189"/>
      <c r="F87" s="189"/>
      <c r="G87" s="46" t="s">
        <v>94</v>
      </c>
      <c r="H87" s="185">
        <v>2010</v>
      </c>
      <c r="I87" s="185"/>
    </row>
    <row r="88" spans="1:9" ht="24">
      <c r="A88" s="42"/>
      <c r="B88" s="42"/>
      <c r="C88" s="189"/>
      <c r="D88" s="189"/>
      <c r="E88" s="189"/>
      <c r="F88" s="189"/>
      <c r="G88" s="47" t="s">
        <v>95</v>
      </c>
      <c r="H88" s="185">
        <v>11390</v>
      </c>
      <c r="I88" s="185"/>
    </row>
    <row r="89" spans="1:9" ht="36">
      <c r="A89" s="42"/>
      <c r="B89" s="42"/>
      <c r="C89" s="189"/>
      <c r="D89" s="189"/>
      <c r="E89" s="189"/>
      <c r="F89" s="189"/>
      <c r="G89" s="54" t="s">
        <v>117</v>
      </c>
      <c r="H89" s="185"/>
      <c r="I89" s="185"/>
    </row>
    <row r="90" spans="1:9" ht="12.75">
      <c r="A90" s="43"/>
      <c r="B90" s="43"/>
      <c r="C90" s="190"/>
      <c r="D90" s="190"/>
      <c r="E90" s="190"/>
      <c r="F90" s="190"/>
      <c r="G90" s="43"/>
      <c r="H90" s="186"/>
      <c r="I90" s="186"/>
    </row>
    <row r="91" spans="1:9" ht="51">
      <c r="A91" s="42" t="s">
        <v>135</v>
      </c>
      <c r="B91" s="171" t="s">
        <v>263</v>
      </c>
      <c r="C91" s="335" t="s">
        <v>283</v>
      </c>
      <c r="D91" s="275" t="s">
        <v>284</v>
      </c>
      <c r="E91" s="335">
        <v>921</v>
      </c>
      <c r="F91" s="335">
        <v>92120</v>
      </c>
      <c r="G91" s="45" t="s">
        <v>100</v>
      </c>
      <c r="H91" s="184">
        <f>H92+H98</f>
        <v>6607816</v>
      </c>
      <c r="I91" s="184">
        <f>I92+I98</f>
        <v>3500000</v>
      </c>
    </row>
    <row r="92" spans="1:9" ht="63" customHeight="1">
      <c r="A92" s="42"/>
      <c r="B92" s="174" t="s">
        <v>277</v>
      </c>
      <c r="C92" s="336"/>
      <c r="D92" s="276"/>
      <c r="E92" s="336"/>
      <c r="F92" s="336"/>
      <c r="G92" s="42" t="s">
        <v>111</v>
      </c>
      <c r="H92" s="185">
        <f>H93+H94+H95</f>
        <v>0</v>
      </c>
      <c r="I92" s="185">
        <f>I93+I94+I95</f>
        <v>0</v>
      </c>
    </row>
    <row r="93" spans="1:9" ht="57.75" customHeight="1">
      <c r="A93" s="42"/>
      <c r="B93" s="172" t="s">
        <v>278</v>
      </c>
      <c r="C93" s="336"/>
      <c r="D93" s="276"/>
      <c r="E93" s="336"/>
      <c r="F93" s="336"/>
      <c r="G93" s="46" t="s">
        <v>93</v>
      </c>
      <c r="H93" s="185"/>
      <c r="I93" s="185"/>
    </row>
    <row r="94" spans="1:9" ht="62.25" customHeight="1">
      <c r="A94" s="42"/>
      <c r="B94" s="174" t="s">
        <v>279</v>
      </c>
      <c r="C94" s="337"/>
      <c r="D94" s="330"/>
      <c r="E94" s="337"/>
      <c r="F94" s="337"/>
      <c r="G94" s="46" t="s">
        <v>94</v>
      </c>
      <c r="H94" s="185"/>
      <c r="I94" s="185"/>
    </row>
    <row r="95" spans="1:9" ht="24">
      <c r="A95" s="42"/>
      <c r="B95" s="188"/>
      <c r="C95" s="179"/>
      <c r="D95" s="42"/>
      <c r="E95" s="42"/>
      <c r="F95" s="42"/>
      <c r="G95" s="47" t="s">
        <v>95</v>
      </c>
      <c r="H95" s="185"/>
      <c r="I95" s="185"/>
    </row>
    <row r="96" spans="1:9" ht="12.75">
      <c r="A96" s="42"/>
      <c r="C96" s="42"/>
      <c r="D96" s="42"/>
      <c r="E96" s="42"/>
      <c r="F96" s="42"/>
      <c r="G96" s="54"/>
      <c r="H96" s="185"/>
      <c r="I96" s="185"/>
    </row>
    <row r="97" spans="1:9" ht="12.75">
      <c r="A97" s="42"/>
      <c r="C97" s="42"/>
      <c r="D97" s="42"/>
      <c r="E97" s="42"/>
      <c r="F97" s="42"/>
      <c r="G97" s="54"/>
      <c r="H97" s="185"/>
      <c r="I97" s="185"/>
    </row>
    <row r="98" spans="1:9" ht="12.75">
      <c r="A98" s="42"/>
      <c r="B98" s="42"/>
      <c r="C98" s="42"/>
      <c r="D98" s="42"/>
      <c r="E98" s="42"/>
      <c r="F98" s="42"/>
      <c r="G98" s="42" t="s">
        <v>112</v>
      </c>
      <c r="H98" s="185">
        <f>H99+H100+H101</f>
        <v>6607816</v>
      </c>
      <c r="I98" s="185">
        <f>I99+I100+I101</f>
        <v>3500000</v>
      </c>
    </row>
    <row r="99" spans="1:9" ht="12.75">
      <c r="A99" s="42"/>
      <c r="B99" s="42"/>
      <c r="C99" s="42"/>
      <c r="D99" s="42"/>
      <c r="E99" s="42"/>
      <c r="F99" s="42"/>
      <c r="G99" s="46" t="s">
        <v>93</v>
      </c>
      <c r="H99" s="185">
        <v>3576705</v>
      </c>
      <c r="I99" s="185">
        <v>1900000</v>
      </c>
    </row>
    <row r="100" spans="1:9" ht="12.75">
      <c r="A100" s="42"/>
      <c r="B100" s="42"/>
      <c r="C100" s="42"/>
      <c r="D100" s="42"/>
      <c r="E100" s="42"/>
      <c r="F100" s="42"/>
      <c r="G100" s="46" t="s">
        <v>94</v>
      </c>
      <c r="H100" s="185"/>
      <c r="I100" s="185"/>
    </row>
    <row r="101" spans="1:9" ht="24">
      <c r="A101" s="42"/>
      <c r="B101" s="42"/>
      <c r="C101" s="42"/>
      <c r="D101" s="42"/>
      <c r="E101" s="42"/>
      <c r="F101" s="42"/>
      <c r="G101" s="47" t="s">
        <v>95</v>
      </c>
      <c r="H101" s="185">
        <v>3031111</v>
      </c>
      <c r="I101" s="185">
        <v>1600000</v>
      </c>
    </row>
    <row r="102" spans="1:9" ht="36">
      <c r="A102" s="42"/>
      <c r="B102" s="42"/>
      <c r="C102" s="42"/>
      <c r="D102" s="42"/>
      <c r="E102" s="42"/>
      <c r="F102" s="42"/>
      <c r="G102" s="54" t="s">
        <v>117</v>
      </c>
      <c r="H102" s="185"/>
      <c r="I102" s="185"/>
    </row>
    <row r="103" spans="1:9" ht="12.75">
      <c r="A103" s="43"/>
      <c r="B103" s="43"/>
      <c r="C103" s="43"/>
      <c r="D103" s="43"/>
      <c r="E103" s="43"/>
      <c r="F103" s="43"/>
      <c r="G103" s="43"/>
      <c r="H103" s="186"/>
      <c r="I103" s="186"/>
    </row>
    <row r="104" spans="1:9" s="52" customFormat="1" ht="12.75">
      <c r="A104" s="58"/>
      <c r="B104" s="58" t="s">
        <v>47</v>
      </c>
      <c r="C104" s="58"/>
      <c r="D104" s="58"/>
      <c r="E104" s="58"/>
      <c r="F104" s="58"/>
      <c r="G104" s="58"/>
      <c r="H104" s="183">
        <f>H91+H78+H65+H52+H39+H26+H13</f>
        <v>17400491</v>
      </c>
      <c r="I104" s="183">
        <f>I91+I78+I65+I52+I39+I26+I13</f>
        <v>8442536</v>
      </c>
    </row>
    <row r="105" spans="1:9" ht="12.75">
      <c r="A105" s="42"/>
      <c r="B105" s="42" t="s">
        <v>111</v>
      </c>
      <c r="C105" s="42"/>
      <c r="D105" s="42"/>
      <c r="E105" s="42"/>
      <c r="F105" s="42"/>
      <c r="G105" s="42"/>
      <c r="H105" s="193">
        <f aca="true" t="shared" si="0" ref="H105:I115">H92+H79+H66+H53+H40+H27+H14</f>
        <v>152581</v>
      </c>
      <c r="I105" s="193">
        <f t="shared" si="0"/>
        <v>92450</v>
      </c>
    </row>
    <row r="106" spans="1:9" ht="12.75">
      <c r="A106" s="42"/>
      <c r="B106" s="46" t="s">
        <v>93</v>
      </c>
      <c r="C106" s="42"/>
      <c r="D106" s="42"/>
      <c r="E106" s="42"/>
      <c r="F106" s="42"/>
      <c r="G106" s="42"/>
      <c r="H106" s="193">
        <f>H93+H80+H67+H54+H41+H28+H15</f>
        <v>0</v>
      </c>
      <c r="I106" s="193">
        <f t="shared" si="0"/>
        <v>0</v>
      </c>
    </row>
    <row r="107" spans="1:9" ht="12.75">
      <c r="A107" s="42"/>
      <c r="B107" s="46" t="s">
        <v>94</v>
      </c>
      <c r="C107" s="42"/>
      <c r="D107" s="42"/>
      <c r="E107" s="42"/>
      <c r="F107" s="42"/>
      <c r="G107" s="42"/>
      <c r="H107" s="193">
        <f>H94+H81+H68+H55+H42+H29+H16</f>
        <v>22887</v>
      </c>
      <c r="I107" s="193">
        <f t="shared" si="0"/>
        <v>13868</v>
      </c>
    </row>
    <row r="108" spans="1:9" ht="24">
      <c r="A108" s="42"/>
      <c r="B108" s="47" t="s">
        <v>95</v>
      </c>
      <c r="C108" s="42"/>
      <c r="D108" s="42"/>
      <c r="E108" s="42"/>
      <c r="F108" s="42"/>
      <c r="G108" s="42"/>
      <c r="H108" s="193">
        <f>H95+H82+H69+H56+H43+H30+H17</f>
        <v>129694</v>
      </c>
      <c r="I108" s="193">
        <f t="shared" si="0"/>
        <v>78582</v>
      </c>
    </row>
    <row r="109" spans="1:9" ht="36">
      <c r="A109" s="42"/>
      <c r="B109" s="54" t="s">
        <v>117</v>
      </c>
      <c r="C109" s="42"/>
      <c r="D109" s="42"/>
      <c r="E109" s="42"/>
      <c r="F109" s="42"/>
      <c r="G109" s="42"/>
      <c r="H109" s="193">
        <f>H96+H83+H70+H57+H44+H31+H18</f>
        <v>0</v>
      </c>
      <c r="I109" s="193">
        <f t="shared" si="0"/>
        <v>0</v>
      </c>
    </row>
    <row r="110" spans="1:9" ht="12.75">
      <c r="A110" s="42"/>
      <c r="B110" s="54"/>
      <c r="C110" s="42"/>
      <c r="D110" s="42"/>
      <c r="E110" s="42"/>
      <c r="F110" s="42"/>
      <c r="G110" s="42"/>
      <c r="H110" s="193"/>
      <c r="I110" s="193"/>
    </row>
    <row r="111" spans="1:9" ht="12.75">
      <c r="A111" s="42"/>
      <c r="B111" s="42" t="s">
        <v>112</v>
      </c>
      <c r="C111" s="42"/>
      <c r="D111" s="42"/>
      <c r="E111" s="42"/>
      <c r="F111" s="42"/>
      <c r="G111" s="42"/>
      <c r="H111" s="193">
        <f t="shared" si="0"/>
        <v>17247910</v>
      </c>
      <c r="I111" s="193">
        <f t="shared" si="0"/>
        <v>8350086</v>
      </c>
    </row>
    <row r="112" spans="1:9" ht="12.75">
      <c r="A112" s="42"/>
      <c r="B112" s="46" t="s">
        <v>93</v>
      </c>
      <c r="C112" s="42"/>
      <c r="D112" s="42"/>
      <c r="E112" s="42"/>
      <c r="F112" s="42"/>
      <c r="G112" s="42"/>
      <c r="H112" s="193">
        <f t="shared" si="0"/>
        <v>9089976</v>
      </c>
      <c r="I112" s="193">
        <f t="shared" si="0"/>
        <v>4029900</v>
      </c>
    </row>
    <row r="113" spans="1:9" ht="12.75">
      <c r="A113" s="42"/>
      <c r="B113" s="46" t="s">
        <v>94</v>
      </c>
      <c r="C113" s="42"/>
      <c r="D113" s="42"/>
      <c r="E113" s="42"/>
      <c r="F113" s="42"/>
      <c r="G113" s="42"/>
      <c r="H113" s="193">
        <f>H100+H87+H74+H61+H48+H35+H22</f>
        <v>2010</v>
      </c>
      <c r="I113" s="193">
        <f t="shared" si="0"/>
        <v>0</v>
      </c>
    </row>
    <row r="114" spans="1:9" ht="24">
      <c r="A114" s="42"/>
      <c r="B114" s="47" t="s">
        <v>95</v>
      </c>
      <c r="C114" s="42"/>
      <c r="D114" s="42"/>
      <c r="E114" s="42"/>
      <c r="F114" s="42"/>
      <c r="G114" s="42"/>
      <c r="H114" s="193">
        <f>H101+H88+H75+H62+H49+H36+H23</f>
        <v>8155924</v>
      </c>
      <c r="I114" s="193">
        <f t="shared" si="0"/>
        <v>4320186</v>
      </c>
    </row>
    <row r="115" spans="1:9" ht="36">
      <c r="A115" s="42"/>
      <c r="B115" s="54" t="s">
        <v>117</v>
      </c>
      <c r="C115" s="42"/>
      <c r="D115" s="42"/>
      <c r="E115" s="42"/>
      <c r="F115" s="42"/>
      <c r="G115" s="42"/>
      <c r="H115" s="193">
        <f>H102+H89+H76+H63+H50+H37+H24</f>
        <v>0</v>
      </c>
      <c r="I115" s="193">
        <f t="shared" si="0"/>
        <v>0</v>
      </c>
    </row>
    <row r="116" spans="1:9" ht="12.75">
      <c r="A116" s="43"/>
      <c r="B116" s="48"/>
      <c r="C116" s="43"/>
      <c r="D116" s="43"/>
      <c r="E116" s="43"/>
      <c r="F116" s="43"/>
      <c r="G116" s="43"/>
      <c r="H116" s="194"/>
      <c r="I116" s="195"/>
    </row>
  </sheetData>
  <sheetProtection/>
  <mergeCells count="38">
    <mergeCell ref="A7:I7"/>
    <mergeCell ref="A10:A11"/>
    <mergeCell ref="B10:B11"/>
    <mergeCell ref="C10:C11"/>
    <mergeCell ref="D10:D11"/>
    <mergeCell ref="E10:E11"/>
    <mergeCell ref="F10:F11"/>
    <mergeCell ref="G10:H10"/>
    <mergeCell ref="C65:C68"/>
    <mergeCell ref="E13:E16"/>
    <mergeCell ref="E52:E55"/>
    <mergeCell ref="I10:I11"/>
    <mergeCell ref="D65:D68"/>
    <mergeCell ref="F13:F16"/>
    <mergeCell ref="E26:E29"/>
    <mergeCell ref="F26:F29"/>
    <mergeCell ref="F39:F42"/>
    <mergeCell ref="E39:E42"/>
    <mergeCell ref="C91:C94"/>
    <mergeCell ref="C78:C81"/>
    <mergeCell ref="D13:D16"/>
    <mergeCell ref="C13:C16"/>
    <mergeCell ref="D26:D29"/>
    <mergeCell ref="D39:D42"/>
    <mergeCell ref="D52:D55"/>
    <mergeCell ref="C26:C29"/>
    <mergeCell ref="C39:C42"/>
    <mergeCell ref="C52:C55"/>
    <mergeCell ref="D91:D94"/>
    <mergeCell ref="D78:D81"/>
    <mergeCell ref="G1:I4"/>
    <mergeCell ref="F91:F94"/>
    <mergeCell ref="F52:F55"/>
    <mergeCell ref="E65:E68"/>
    <mergeCell ref="F65:F68"/>
    <mergeCell ref="E78:E81"/>
    <mergeCell ref="E91:E94"/>
    <mergeCell ref="F78:F81"/>
  </mergeCells>
  <printOptions/>
  <pageMargins left="0.33" right="0.29" top="0.41" bottom="0.59" header="0.32" footer="0.4"/>
  <pageSetup horizontalDpi="600" verticalDpi="600" orientation="portrait" paperSize="9" scale="95" r:id="rId1"/>
  <rowBreaks count="3" manualBreakCount="3">
    <brk id="38" max="255" man="1"/>
    <brk id="64" max="255" man="1"/>
    <brk id="90" max="8" man="1"/>
  </rowBreaks>
  <colBreaks count="1" manualBreakCount="1">
    <brk id="11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F33"/>
  <sheetViews>
    <sheetView view="pageBreakPreview" zoomScaleSheetLayoutView="100" zoomScalePageLayoutView="0" workbookViewId="0" topLeftCell="A13">
      <selection activeCell="C4" sqref="C4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customWidth="1"/>
    <col min="4" max="4" width="17.125" style="1" customWidth="1"/>
    <col min="5" max="5" width="0.2421875" style="1" customWidth="1"/>
    <col min="6" max="6" width="11.75390625" style="1" bestFit="1" customWidth="1"/>
    <col min="7" max="16384" width="9.125" style="1" customWidth="1"/>
  </cols>
  <sheetData>
    <row r="1" spans="3:4" ht="12.75">
      <c r="C1" s="326" t="s">
        <v>0</v>
      </c>
      <c r="D1" s="326"/>
    </row>
    <row r="2" spans="3:4" ht="12.75">
      <c r="C2" s="326"/>
      <c r="D2" s="326"/>
    </row>
    <row r="3" spans="3:4" ht="42.75" customHeight="1">
      <c r="C3" s="326"/>
      <c r="D3" s="326"/>
    </row>
    <row r="5" spans="1:4" ht="15" customHeight="1">
      <c r="A5" s="346" t="s">
        <v>725</v>
      </c>
      <c r="B5" s="346"/>
      <c r="C5" s="346"/>
      <c r="D5" s="346"/>
    </row>
    <row r="6" ht="6.75" customHeight="1">
      <c r="A6" s="59"/>
    </row>
    <row r="7" ht="12.75">
      <c r="D7" s="60" t="s">
        <v>33</v>
      </c>
    </row>
    <row r="8" spans="1:4" ht="15" customHeight="1">
      <c r="A8" s="281" t="s">
        <v>37</v>
      </c>
      <c r="B8" s="281" t="s">
        <v>23</v>
      </c>
      <c r="C8" s="282" t="s">
        <v>119</v>
      </c>
      <c r="D8" s="282" t="s">
        <v>120</v>
      </c>
    </row>
    <row r="9" spans="1:4" ht="15" customHeight="1">
      <c r="A9" s="281"/>
      <c r="B9" s="281"/>
      <c r="C9" s="281"/>
      <c r="D9" s="282"/>
    </row>
    <row r="10" spans="1:4" ht="15.75" customHeight="1">
      <c r="A10" s="281"/>
      <c r="B10" s="281"/>
      <c r="C10" s="281"/>
      <c r="D10" s="282"/>
    </row>
    <row r="11" spans="1:4" s="62" customFormat="1" ht="6.75" customHeight="1">
      <c r="A11" s="61">
        <v>1</v>
      </c>
      <c r="B11" s="61">
        <v>2</v>
      </c>
      <c r="C11" s="61">
        <v>3</v>
      </c>
      <c r="D11" s="61">
        <v>4</v>
      </c>
    </row>
    <row r="12" spans="1:4" ht="18.75" customHeight="1">
      <c r="A12" s="344" t="s">
        <v>121</v>
      </c>
      <c r="B12" s="344"/>
      <c r="C12" s="63"/>
      <c r="D12" s="201">
        <f>SUM(D13:D21)</f>
        <v>8636916</v>
      </c>
    </row>
    <row r="13" spans="1:5" ht="18.75" customHeight="1">
      <c r="A13" s="64" t="s">
        <v>25</v>
      </c>
      <c r="B13" s="65" t="s">
        <v>122</v>
      </c>
      <c r="C13" s="64" t="s">
        <v>123</v>
      </c>
      <c r="D13" s="261">
        <f>2!E449-1!E117+6!D22</f>
        <v>8636916</v>
      </c>
      <c r="E13" s="205"/>
    </row>
    <row r="14" spans="1:6" ht="18.75" customHeight="1">
      <c r="A14" s="66" t="s">
        <v>26</v>
      </c>
      <c r="B14" s="67" t="s">
        <v>124</v>
      </c>
      <c r="C14" s="66" t="s">
        <v>123</v>
      </c>
      <c r="D14" s="262"/>
      <c r="F14" s="205"/>
    </row>
    <row r="15" spans="1:4" ht="51">
      <c r="A15" s="66" t="s">
        <v>27</v>
      </c>
      <c r="B15" s="68" t="s">
        <v>125</v>
      </c>
      <c r="C15" s="66" t="s">
        <v>126</v>
      </c>
      <c r="D15" s="262"/>
    </row>
    <row r="16" spans="1:4" ht="18.75" customHeight="1">
      <c r="A16" s="66" t="s">
        <v>19</v>
      </c>
      <c r="B16" s="67" t="s">
        <v>127</v>
      </c>
      <c r="C16" s="66" t="s">
        <v>128</v>
      </c>
      <c r="D16" s="262"/>
    </row>
    <row r="17" spans="1:4" ht="18.75" customHeight="1">
      <c r="A17" s="66" t="s">
        <v>129</v>
      </c>
      <c r="B17" s="67" t="s">
        <v>130</v>
      </c>
      <c r="C17" s="66" t="s">
        <v>131</v>
      </c>
      <c r="D17" s="262"/>
    </row>
    <row r="18" spans="1:4" ht="18.75" customHeight="1">
      <c r="A18" s="66" t="s">
        <v>132</v>
      </c>
      <c r="B18" s="67" t="s">
        <v>133</v>
      </c>
      <c r="C18" s="66" t="s">
        <v>134</v>
      </c>
      <c r="D18" s="262"/>
    </row>
    <row r="19" spans="1:4" ht="18.75" customHeight="1">
      <c r="A19" s="66" t="s">
        <v>135</v>
      </c>
      <c r="B19" s="67" t="s">
        <v>136</v>
      </c>
      <c r="C19" s="66" t="s">
        <v>137</v>
      </c>
      <c r="D19" s="262"/>
    </row>
    <row r="20" spans="1:4" ht="18.75" customHeight="1">
      <c r="A20" s="66" t="s">
        <v>138</v>
      </c>
      <c r="B20" s="67" t="s">
        <v>139</v>
      </c>
      <c r="C20" s="66" t="s">
        <v>140</v>
      </c>
      <c r="D20" s="262"/>
    </row>
    <row r="21" spans="1:4" ht="18.75" customHeight="1">
      <c r="A21" s="69" t="s">
        <v>141</v>
      </c>
      <c r="B21" s="70" t="s">
        <v>142</v>
      </c>
      <c r="C21" s="69" t="s">
        <v>143</v>
      </c>
      <c r="D21" s="263"/>
    </row>
    <row r="22" spans="1:4" ht="18.75" customHeight="1">
      <c r="A22" s="344" t="s">
        <v>144</v>
      </c>
      <c r="B22" s="344"/>
      <c r="C22" s="63"/>
      <c r="D22" s="201">
        <f>SUM(D23:D29)</f>
        <v>3584583</v>
      </c>
    </row>
    <row r="23" spans="1:4" ht="18.75" customHeight="1">
      <c r="A23" s="64" t="s">
        <v>25</v>
      </c>
      <c r="B23" s="65" t="s">
        <v>145</v>
      </c>
      <c r="C23" s="64" t="s">
        <v>146</v>
      </c>
      <c r="D23" s="264">
        <f>(12*51000)+(12*55000)+(12*67500)+(12*94983)</f>
        <v>3221796</v>
      </c>
    </row>
    <row r="24" spans="1:4" ht="38.25">
      <c r="A24" s="71" t="s">
        <v>147</v>
      </c>
      <c r="B24" s="68" t="s">
        <v>148</v>
      </c>
      <c r="C24" s="64" t="s">
        <v>146</v>
      </c>
      <c r="D24" s="265"/>
    </row>
    <row r="25" spans="1:6" ht="18.75" customHeight="1">
      <c r="A25" s="66" t="s">
        <v>26</v>
      </c>
      <c r="B25" s="67" t="s">
        <v>149</v>
      </c>
      <c r="C25" s="66" t="s">
        <v>146</v>
      </c>
      <c r="D25" s="262">
        <f>139969+106818</f>
        <v>246787</v>
      </c>
      <c r="E25" s="205"/>
      <c r="F25" s="89"/>
    </row>
    <row r="26" spans="1:4" ht="38.25">
      <c r="A26" s="66" t="s">
        <v>27</v>
      </c>
      <c r="B26" s="68" t="s">
        <v>150</v>
      </c>
      <c r="C26" s="66" t="s">
        <v>151</v>
      </c>
      <c r="D26" s="262">
        <v>116000</v>
      </c>
    </row>
    <row r="27" spans="1:4" ht="18.75" customHeight="1">
      <c r="A27" s="66" t="s">
        <v>19</v>
      </c>
      <c r="B27" s="67" t="s">
        <v>152</v>
      </c>
      <c r="C27" s="66" t="s">
        <v>153</v>
      </c>
      <c r="D27" s="262"/>
    </row>
    <row r="28" spans="1:4" ht="18.75" customHeight="1">
      <c r="A28" s="66" t="s">
        <v>129</v>
      </c>
      <c r="B28" s="67" t="s">
        <v>154</v>
      </c>
      <c r="C28" s="66" t="s">
        <v>143</v>
      </c>
      <c r="D28" s="262"/>
    </row>
    <row r="29" spans="1:4" ht="27" customHeight="1">
      <c r="A29" s="66" t="s">
        <v>132</v>
      </c>
      <c r="B29" s="68" t="s">
        <v>155</v>
      </c>
      <c r="C29" s="66" t="s">
        <v>156</v>
      </c>
      <c r="D29" s="262"/>
    </row>
    <row r="30" spans="1:4" ht="18.75" customHeight="1">
      <c r="A30" s="69" t="s">
        <v>135</v>
      </c>
      <c r="B30" s="72" t="s">
        <v>157</v>
      </c>
      <c r="C30" s="69" t="s">
        <v>158</v>
      </c>
      <c r="D30" s="263"/>
    </row>
    <row r="31" spans="1:6" ht="12.75">
      <c r="A31" s="73"/>
      <c r="B31" s="74"/>
      <c r="C31" s="74"/>
      <c r="D31" s="74"/>
      <c r="E31" s="26"/>
      <c r="F31" s="26"/>
    </row>
    <row r="32" spans="1:6" ht="12.75">
      <c r="A32" s="345"/>
      <c r="B32" s="345"/>
      <c r="C32" s="345"/>
      <c r="D32" s="345"/>
      <c r="E32" s="345"/>
      <c r="F32" s="345"/>
    </row>
    <row r="33" spans="1:6" ht="22.5" customHeight="1">
      <c r="A33" s="345"/>
      <c r="B33" s="345"/>
      <c r="C33" s="345"/>
      <c r="D33" s="345"/>
      <c r="E33" s="345"/>
      <c r="F33" s="345"/>
    </row>
  </sheetData>
  <sheetProtection/>
  <mergeCells count="9">
    <mergeCell ref="C1:D3"/>
    <mergeCell ref="A12:B12"/>
    <mergeCell ref="A22:B22"/>
    <mergeCell ref="A32:F33"/>
    <mergeCell ref="A5:D5"/>
    <mergeCell ref="A8:A10"/>
    <mergeCell ref="B8:B10"/>
    <mergeCell ref="C8:C10"/>
    <mergeCell ref="D8:D10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30" max="255" man="1"/>
  </rowBreaks>
  <colBreaks count="1" manualBreakCount="1">
    <brk id="11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Q47"/>
  <sheetViews>
    <sheetView view="pageBreakPreview" zoomScale="60" zoomScalePageLayoutView="0" workbookViewId="0" topLeftCell="A1">
      <selection activeCell="S15" sqref="S15"/>
    </sheetView>
  </sheetViews>
  <sheetFormatPr defaultColWidth="9.00390625" defaultRowHeight="12.75"/>
  <cols>
    <col min="1" max="1" width="5.125" style="1" bestFit="1" customWidth="1"/>
    <col min="2" max="2" width="5.75390625" style="1" customWidth="1"/>
    <col min="3" max="3" width="6.625" style="1" customWidth="1"/>
    <col min="4" max="4" width="9.875" style="1" customWidth="1"/>
    <col min="5" max="5" width="10.00390625" style="1" customWidth="1"/>
    <col min="6" max="6" width="12.875" style="1" customWidth="1"/>
    <col min="7" max="7" width="9.625" style="1" customWidth="1"/>
    <col min="8" max="8" width="7.625" style="1" customWidth="1"/>
    <col min="9" max="9" width="6.25390625" style="1" customWidth="1"/>
    <col min="10" max="10" width="9.875" style="1" customWidth="1"/>
    <col min="11" max="11" width="10.375" style="0" customWidth="1"/>
    <col min="12" max="12" width="10.75390625" style="0" customWidth="1"/>
    <col min="13" max="13" width="8.625" style="0" customWidth="1"/>
    <col min="15" max="15" width="5.875" style="0" customWidth="1"/>
  </cols>
  <sheetData>
    <row r="1" spans="12:16" ht="12.75">
      <c r="L1" s="302" t="s">
        <v>2</v>
      </c>
      <c r="M1" s="302"/>
      <c r="N1" s="302"/>
      <c r="O1" s="302"/>
      <c r="P1" s="302"/>
    </row>
    <row r="2" spans="12:16" ht="12.75">
      <c r="L2" s="302"/>
      <c r="M2" s="302"/>
      <c r="N2" s="302"/>
      <c r="O2" s="302"/>
      <c r="P2" s="302"/>
    </row>
    <row r="3" spans="12:16" ht="30" customHeight="1">
      <c r="L3" s="302"/>
      <c r="M3" s="302"/>
      <c r="N3" s="302"/>
      <c r="O3" s="302"/>
      <c r="P3" s="302"/>
    </row>
    <row r="5" spans="1:17" ht="36" customHeight="1">
      <c r="A5" s="294" t="s">
        <v>1</v>
      </c>
      <c r="B5" s="294"/>
      <c r="C5" s="294"/>
      <c r="D5" s="294"/>
      <c r="E5" s="294"/>
      <c r="F5" s="294"/>
      <c r="G5" s="294"/>
      <c r="H5" s="294"/>
      <c r="I5" s="294"/>
      <c r="J5" s="294"/>
      <c r="K5" s="294"/>
      <c r="L5" s="294"/>
      <c r="M5" s="294"/>
      <c r="N5" s="294"/>
      <c r="O5" s="294"/>
      <c r="P5" s="294"/>
      <c r="Q5" s="53"/>
    </row>
    <row r="6" spans="1:7" ht="6.75" customHeight="1">
      <c r="A6" s="3"/>
      <c r="B6" s="3"/>
      <c r="C6" s="3"/>
      <c r="D6" s="3"/>
      <c r="E6" s="3"/>
      <c r="F6" s="3"/>
      <c r="G6" s="3"/>
    </row>
    <row r="7" spans="1:16" s="16" customFormat="1" ht="7.5" customHeight="1">
      <c r="A7" s="31"/>
      <c r="B7" s="31"/>
      <c r="C7" s="31"/>
      <c r="D7" s="31"/>
      <c r="E7" s="31"/>
      <c r="F7" s="31"/>
      <c r="G7" s="30"/>
      <c r="H7" s="30"/>
      <c r="I7" s="30"/>
      <c r="J7" s="30"/>
      <c r="K7" s="30"/>
      <c r="L7" s="28"/>
      <c r="M7" s="28"/>
      <c r="N7" s="28"/>
      <c r="O7" s="28"/>
      <c r="P7" s="32" t="s">
        <v>36</v>
      </c>
    </row>
    <row r="8" spans="1:16" s="16" customFormat="1" ht="12.75">
      <c r="A8" s="350" t="s">
        <v>20</v>
      </c>
      <c r="B8" s="350" t="s">
        <v>21</v>
      </c>
      <c r="C8" s="350" t="s">
        <v>22</v>
      </c>
      <c r="D8" s="350" t="s">
        <v>84</v>
      </c>
      <c r="E8" s="317" t="s">
        <v>114</v>
      </c>
      <c r="F8" s="320" t="s">
        <v>102</v>
      </c>
      <c r="G8" s="321"/>
      <c r="H8" s="321"/>
      <c r="I8" s="321"/>
      <c r="J8" s="321"/>
      <c r="K8" s="321"/>
      <c r="L8" s="321"/>
      <c r="M8" s="321"/>
      <c r="N8" s="321"/>
      <c r="O8" s="321"/>
      <c r="P8" s="322"/>
    </row>
    <row r="9" spans="1:16" s="16" customFormat="1" ht="12.75">
      <c r="A9" s="351"/>
      <c r="B9" s="351"/>
      <c r="C9" s="351"/>
      <c r="D9" s="351"/>
      <c r="E9" s="318"/>
      <c r="F9" s="317" t="s">
        <v>30</v>
      </c>
      <c r="G9" s="316" t="s">
        <v>102</v>
      </c>
      <c r="H9" s="316"/>
      <c r="I9" s="316"/>
      <c r="J9" s="316"/>
      <c r="K9" s="316"/>
      <c r="L9" s="317" t="s">
        <v>31</v>
      </c>
      <c r="M9" s="323" t="s">
        <v>102</v>
      </c>
      <c r="N9" s="324"/>
      <c r="O9" s="324"/>
      <c r="P9" s="325"/>
    </row>
    <row r="10" spans="1:16" s="16" customFormat="1" ht="25.5" customHeight="1">
      <c r="A10" s="351"/>
      <c r="B10" s="351"/>
      <c r="C10" s="351"/>
      <c r="D10" s="351"/>
      <c r="E10" s="318"/>
      <c r="F10" s="318"/>
      <c r="G10" s="320" t="s">
        <v>78</v>
      </c>
      <c r="H10" s="322"/>
      <c r="I10" s="317" t="s">
        <v>80</v>
      </c>
      <c r="J10" s="317" t="s">
        <v>81</v>
      </c>
      <c r="K10" s="317" t="s">
        <v>82</v>
      </c>
      <c r="L10" s="318"/>
      <c r="M10" s="320" t="s">
        <v>83</v>
      </c>
      <c r="N10" s="51" t="s">
        <v>24</v>
      </c>
      <c r="O10" s="316" t="s">
        <v>87</v>
      </c>
      <c r="P10" s="316" t="s">
        <v>113</v>
      </c>
    </row>
    <row r="11" spans="1:16" s="16" customFormat="1" ht="84">
      <c r="A11" s="352"/>
      <c r="B11" s="352"/>
      <c r="C11" s="352"/>
      <c r="D11" s="352"/>
      <c r="E11" s="319"/>
      <c r="F11" s="319"/>
      <c r="G11" s="38" t="s">
        <v>104</v>
      </c>
      <c r="H11" s="38" t="s">
        <v>79</v>
      </c>
      <c r="I11" s="319"/>
      <c r="J11" s="319"/>
      <c r="K11" s="319"/>
      <c r="L11" s="319"/>
      <c r="M11" s="316"/>
      <c r="N11" s="50" t="s">
        <v>105</v>
      </c>
      <c r="O11" s="316"/>
      <c r="P11" s="316"/>
    </row>
    <row r="12" spans="1:16" s="16" customFormat="1" ht="6" customHeight="1">
      <c r="A12" s="34">
        <v>1</v>
      </c>
      <c r="B12" s="34">
        <v>2</v>
      </c>
      <c r="C12" s="34">
        <v>3</v>
      </c>
      <c r="D12" s="34">
        <v>4</v>
      </c>
      <c r="E12" s="34">
        <v>5</v>
      </c>
      <c r="F12" s="34">
        <v>6</v>
      </c>
      <c r="G12" s="34">
        <v>7</v>
      </c>
      <c r="H12" s="34">
        <v>8</v>
      </c>
      <c r="I12" s="34">
        <v>9</v>
      </c>
      <c r="J12" s="34">
        <v>10</v>
      </c>
      <c r="K12" s="34">
        <v>11</v>
      </c>
      <c r="L12" s="34">
        <v>12</v>
      </c>
      <c r="M12" s="34">
        <v>13</v>
      </c>
      <c r="N12" s="34">
        <v>14</v>
      </c>
      <c r="O12" s="34">
        <v>15</v>
      </c>
      <c r="P12" s="34">
        <v>16</v>
      </c>
    </row>
    <row r="13" spans="1:16" s="16" customFormat="1" ht="12.75">
      <c r="A13" s="35">
        <v>750</v>
      </c>
      <c r="B13" s="35">
        <v>75011</v>
      </c>
      <c r="C13" s="35">
        <v>2010</v>
      </c>
      <c r="D13" s="82">
        <v>123428</v>
      </c>
      <c r="E13" s="82">
        <v>0</v>
      </c>
      <c r="F13" s="82">
        <v>0</v>
      </c>
      <c r="G13" s="82">
        <v>0</v>
      </c>
      <c r="H13" s="82">
        <v>0</v>
      </c>
      <c r="I13" s="82">
        <v>0</v>
      </c>
      <c r="J13" s="82">
        <v>0</v>
      </c>
      <c r="K13" s="82">
        <v>0</v>
      </c>
      <c r="L13" s="83">
        <v>0</v>
      </c>
      <c r="M13" s="83">
        <v>0</v>
      </c>
      <c r="N13" s="83">
        <v>0</v>
      </c>
      <c r="O13" s="83">
        <v>0</v>
      </c>
      <c r="P13" s="83">
        <v>0</v>
      </c>
    </row>
    <row r="14" spans="1:16" s="16" customFormat="1" ht="12.75">
      <c r="A14" s="81">
        <v>750</v>
      </c>
      <c r="B14" s="81">
        <v>75011</v>
      </c>
      <c r="C14" s="81">
        <v>4010</v>
      </c>
      <c r="D14" s="84">
        <v>0</v>
      </c>
      <c r="E14" s="84">
        <v>104919</v>
      </c>
      <c r="F14" s="84">
        <f>E14</f>
        <v>104919</v>
      </c>
      <c r="G14" s="84">
        <f>F14</f>
        <v>104919</v>
      </c>
      <c r="H14" s="84">
        <v>0</v>
      </c>
      <c r="I14" s="84">
        <v>0</v>
      </c>
      <c r="J14" s="84">
        <v>0</v>
      </c>
      <c r="K14" s="84">
        <v>0</v>
      </c>
      <c r="L14" s="85">
        <v>0</v>
      </c>
      <c r="M14" s="85">
        <v>0</v>
      </c>
      <c r="N14" s="85">
        <v>0</v>
      </c>
      <c r="O14" s="85">
        <v>0</v>
      </c>
      <c r="P14" s="85">
        <v>0</v>
      </c>
    </row>
    <row r="15" spans="1:16" s="16" customFormat="1" ht="12.75">
      <c r="A15" s="81">
        <v>750</v>
      </c>
      <c r="B15" s="81">
        <v>75011</v>
      </c>
      <c r="C15" s="81">
        <v>4110</v>
      </c>
      <c r="D15" s="84">
        <v>0</v>
      </c>
      <c r="E15" s="84">
        <v>15938</v>
      </c>
      <c r="F15" s="84">
        <f aca="true" t="shared" si="0" ref="F15:G43">E15</f>
        <v>15938</v>
      </c>
      <c r="G15" s="84">
        <f t="shared" si="0"/>
        <v>15938</v>
      </c>
      <c r="H15" s="84">
        <v>0</v>
      </c>
      <c r="I15" s="84">
        <v>0</v>
      </c>
      <c r="J15" s="84">
        <v>0</v>
      </c>
      <c r="K15" s="84">
        <v>0</v>
      </c>
      <c r="L15" s="85">
        <v>0</v>
      </c>
      <c r="M15" s="85">
        <v>0</v>
      </c>
      <c r="N15" s="85">
        <v>0</v>
      </c>
      <c r="O15" s="85">
        <v>0</v>
      </c>
      <c r="P15" s="85">
        <v>0</v>
      </c>
    </row>
    <row r="16" spans="1:16" s="16" customFormat="1" ht="12.75">
      <c r="A16" s="81">
        <v>750</v>
      </c>
      <c r="B16" s="81">
        <v>75011</v>
      </c>
      <c r="C16" s="81">
        <v>4120</v>
      </c>
      <c r="D16" s="84">
        <v>0</v>
      </c>
      <c r="E16" s="84">
        <v>2571</v>
      </c>
      <c r="F16" s="84">
        <f t="shared" si="0"/>
        <v>2571</v>
      </c>
      <c r="G16" s="84">
        <f t="shared" si="0"/>
        <v>2571</v>
      </c>
      <c r="H16" s="84">
        <v>0</v>
      </c>
      <c r="I16" s="84">
        <v>0</v>
      </c>
      <c r="J16" s="84">
        <v>0</v>
      </c>
      <c r="K16" s="84">
        <v>0</v>
      </c>
      <c r="L16" s="85">
        <v>0</v>
      </c>
      <c r="M16" s="85">
        <v>0</v>
      </c>
      <c r="N16" s="85">
        <v>0</v>
      </c>
      <c r="O16" s="85">
        <v>0</v>
      </c>
      <c r="P16" s="85">
        <v>0</v>
      </c>
    </row>
    <row r="17" spans="1:16" s="16" customFormat="1" ht="12.75">
      <c r="A17" s="81">
        <v>751</v>
      </c>
      <c r="B17" s="81">
        <v>75101</v>
      </c>
      <c r="C17" s="81">
        <v>2010</v>
      </c>
      <c r="D17" s="84">
        <v>3755</v>
      </c>
      <c r="E17" s="84">
        <v>0</v>
      </c>
      <c r="F17" s="84">
        <f t="shared" si="0"/>
        <v>0</v>
      </c>
      <c r="G17" s="84">
        <f t="shared" si="0"/>
        <v>0</v>
      </c>
      <c r="H17" s="84">
        <v>0</v>
      </c>
      <c r="I17" s="84">
        <v>0</v>
      </c>
      <c r="J17" s="84">
        <v>0</v>
      </c>
      <c r="K17" s="84">
        <v>0</v>
      </c>
      <c r="L17" s="85">
        <v>0</v>
      </c>
      <c r="M17" s="85">
        <v>0</v>
      </c>
      <c r="N17" s="85">
        <v>0</v>
      </c>
      <c r="O17" s="85">
        <v>0</v>
      </c>
      <c r="P17" s="85">
        <v>0</v>
      </c>
    </row>
    <row r="18" spans="1:16" s="16" customFormat="1" ht="12.75">
      <c r="A18" s="81">
        <v>751</v>
      </c>
      <c r="B18" s="81">
        <v>75101</v>
      </c>
      <c r="C18" s="81">
        <v>4010</v>
      </c>
      <c r="D18" s="84">
        <v>0</v>
      </c>
      <c r="E18" s="84">
        <v>3191</v>
      </c>
      <c r="F18" s="84">
        <f t="shared" si="0"/>
        <v>3191</v>
      </c>
      <c r="G18" s="84">
        <f t="shared" si="0"/>
        <v>3191</v>
      </c>
      <c r="H18" s="84">
        <v>0</v>
      </c>
      <c r="I18" s="84">
        <v>0</v>
      </c>
      <c r="J18" s="84">
        <v>0</v>
      </c>
      <c r="K18" s="84">
        <v>0</v>
      </c>
      <c r="L18" s="85">
        <v>0</v>
      </c>
      <c r="M18" s="85">
        <v>0</v>
      </c>
      <c r="N18" s="85">
        <v>0</v>
      </c>
      <c r="O18" s="85">
        <v>0</v>
      </c>
      <c r="P18" s="85">
        <v>0</v>
      </c>
    </row>
    <row r="19" spans="1:16" s="16" customFormat="1" ht="12.75">
      <c r="A19" s="81">
        <v>751</v>
      </c>
      <c r="B19" s="81">
        <v>75101</v>
      </c>
      <c r="C19" s="81">
        <v>4110</v>
      </c>
      <c r="D19" s="84">
        <v>0</v>
      </c>
      <c r="E19" s="84">
        <v>485</v>
      </c>
      <c r="F19" s="84">
        <f t="shared" si="0"/>
        <v>485</v>
      </c>
      <c r="G19" s="84">
        <f t="shared" si="0"/>
        <v>485</v>
      </c>
      <c r="H19" s="84">
        <v>0</v>
      </c>
      <c r="I19" s="84">
        <v>0</v>
      </c>
      <c r="J19" s="84">
        <v>0</v>
      </c>
      <c r="K19" s="84">
        <v>0</v>
      </c>
      <c r="L19" s="85">
        <v>0</v>
      </c>
      <c r="M19" s="85">
        <v>0</v>
      </c>
      <c r="N19" s="85">
        <v>0</v>
      </c>
      <c r="O19" s="85">
        <v>0</v>
      </c>
      <c r="P19" s="85">
        <v>0</v>
      </c>
    </row>
    <row r="20" spans="1:16" s="16" customFormat="1" ht="12.75">
      <c r="A20" s="81">
        <v>751</v>
      </c>
      <c r="B20" s="81">
        <v>75101</v>
      </c>
      <c r="C20" s="81">
        <v>4120</v>
      </c>
      <c r="D20" s="84">
        <v>0</v>
      </c>
      <c r="E20" s="84">
        <v>79</v>
      </c>
      <c r="F20" s="84">
        <f t="shared" si="0"/>
        <v>79</v>
      </c>
      <c r="G20" s="84">
        <f t="shared" si="0"/>
        <v>79</v>
      </c>
      <c r="H20" s="84">
        <v>0</v>
      </c>
      <c r="I20" s="84">
        <v>0</v>
      </c>
      <c r="J20" s="84">
        <v>0</v>
      </c>
      <c r="K20" s="84">
        <v>0</v>
      </c>
      <c r="L20" s="85">
        <v>0</v>
      </c>
      <c r="M20" s="85">
        <v>0</v>
      </c>
      <c r="N20" s="85">
        <v>0</v>
      </c>
      <c r="O20" s="85">
        <v>0</v>
      </c>
      <c r="P20" s="85">
        <v>0</v>
      </c>
    </row>
    <row r="21" spans="1:16" s="16" customFormat="1" ht="12.75">
      <c r="A21" s="81">
        <v>852</v>
      </c>
      <c r="B21" s="81">
        <v>85212</v>
      </c>
      <c r="C21" s="81">
        <v>2010</v>
      </c>
      <c r="D21" s="84">
        <v>7459336</v>
      </c>
      <c r="E21" s="84">
        <v>0</v>
      </c>
      <c r="F21" s="84">
        <f t="shared" si="0"/>
        <v>0</v>
      </c>
      <c r="G21" s="84">
        <f t="shared" si="0"/>
        <v>0</v>
      </c>
      <c r="H21" s="84">
        <v>0</v>
      </c>
      <c r="I21" s="84">
        <v>0</v>
      </c>
      <c r="J21" s="84">
        <v>0</v>
      </c>
      <c r="K21" s="84">
        <v>0</v>
      </c>
      <c r="L21" s="85">
        <v>0</v>
      </c>
      <c r="M21" s="85">
        <v>0</v>
      </c>
      <c r="N21" s="85">
        <v>0</v>
      </c>
      <c r="O21" s="85">
        <v>0</v>
      </c>
      <c r="P21" s="85">
        <v>0</v>
      </c>
    </row>
    <row r="22" spans="1:16" s="16" customFormat="1" ht="12.75">
      <c r="A22" s="81">
        <v>852</v>
      </c>
      <c r="B22" s="81">
        <v>85212</v>
      </c>
      <c r="C22" s="81">
        <v>3110</v>
      </c>
      <c r="D22" s="84">
        <v>0</v>
      </c>
      <c r="E22" s="84">
        <v>7186338</v>
      </c>
      <c r="F22" s="84">
        <f t="shared" si="0"/>
        <v>7186338</v>
      </c>
      <c r="G22" s="84">
        <v>0</v>
      </c>
      <c r="H22" s="84">
        <v>0</v>
      </c>
      <c r="I22" s="84">
        <v>0</v>
      </c>
      <c r="J22" s="84">
        <f>F22</f>
        <v>7186338</v>
      </c>
      <c r="K22" s="84">
        <v>0</v>
      </c>
      <c r="L22" s="85">
        <v>0</v>
      </c>
      <c r="M22" s="85">
        <v>0</v>
      </c>
      <c r="N22" s="85">
        <v>0</v>
      </c>
      <c r="O22" s="85">
        <v>0</v>
      </c>
      <c r="P22" s="85">
        <v>0</v>
      </c>
    </row>
    <row r="23" spans="1:16" s="16" customFormat="1" ht="12.75">
      <c r="A23" s="81">
        <v>852</v>
      </c>
      <c r="B23" s="81">
        <v>85212</v>
      </c>
      <c r="C23" s="81">
        <v>4010</v>
      </c>
      <c r="D23" s="84">
        <v>0</v>
      </c>
      <c r="E23" s="84">
        <v>131260</v>
      </c>
      <c r="F23" s="84">
        <f t="shared" si="0"/>
        <v>131260</v>
      </c>
      <c r="G23" s="84">
        <f t="shared" si="0"/>
        <v>131260</v>
      </c>
      <c r="H23" s="84">
        <v>0</v>
      </c>
      <c r="I23" s="84">
        <v>0</v>
      </c>
      <c r="J23" s="84">
        <v>0</v>
      </c>
      <c r="K23" s="84">
        <v>0</v>
      </c>
      <c r="L23" s="85">
        <v>0</v>
      </c>
      <c r="M23" s="85">
        <v>0</v>
      </c>
      <c r="N23" s="85">
        <v>0</v>
      </c>
      <c r="O23" s="85">
        <v>0</v>
      </c>
      <c r="P23" s="85">
        <v>0</v>
      </c>
    </row>
    <row r="24" spans="1:16" s="16" customFormat="1" ht="12.75">
      <c r="A24" s="81">
        <v>852</v>
      </c>
      <c r="B24" s="81">
        <v>85212</v>
      </c>
      <c r="C24" s="81">
        <v>4040</v>
      </c>
      <c r="D24" s="84">
        <v>0</v>
      </c>
      <c r="E24" s="84">
        <v>10685</v>
      </c>
      <c r="F24" s="84">
        <f t="shared" si="0"/>
        <v>10685</v>
      </c>
      <c r="G24" s="84">
        <f t="shared" si="0"/>
        <v>10685</v>
      </c>
      <c r="H24" s="84">
        <v>0</v>
      </c>
      <c r="I24" s="84">
        <v>0</v>
      </c>
      <c r="J24" s="84">
        <v>0</v>
      </c>
      <c r="K24" s="84">
        <v>0</v>
      </c>
      <c r="L24" s="85">
        <v>0</v>
      </c>
      <c r="M24" s="85">
        <v>0</v>
      </c>
      <c r="N24" s="85">
        <v>0</v>
      </c>
      <c r="O24" s="85">
        <v>0</v>
      </c>
      <c r="P24" s="85">
        <v>0</v>
      </c>
    </row>
    <row r="25" spans="1:16" s="16" customFormat="1" ht="12.75">
      <c r="A25" s="81">
        <v>852</v>
      </c>
      <c r="B25" s="81">
        <v>85212</v>
      </c>
      <c r="C25" s="36">
        <v>4110</v>
      </c>
      <c r="D25" s="86">
        <v>0</v>
      </c>
      <c r="E25" s="84">
        <v>78065</v>
      </c>
      <c r="F25" s="84">
        <f t="shared" si="0"/>
        <v>78065</v>
      </c>
      <c r="G25" s="84">
        <f t="shared" si="0"/>
        <v>78065</v>
      </c>
      <c r="H25" s="86">
        <v>0</v>
      </c>
      <c r="I25" s="86">
        <v>0</v>
      </c>
      <c r="J25" s="86">
        <v>0</v>
      </c>
      <c r="K25" s="86">
        <v>0</v>
      </c>
      <c r="L25" s="87">
        <v>0</v>
      </c>
      <c r="M25" s="87">
        <v>0</v>
      </c>
      <c r="N25" s="87">
        <v>0</v>
      </c>
      <c r="O25" s="87">
        <v>0</v>
      </c>
      <c r="P25" s="87">
        <v>0</v>
      </c>
    </row>
    <row r="26" spans="1:16" s="16" customFormat="1" ht="12.75">
      <c r="A26" s="81">
        <v>852</v>
      </c>
      <c r="B26" s="81">
        <v>85212</v>
      </c>
      <c r="C26" s="36">
        <v>4120</v>
      </c>
      <c r="D26" s="86">
        <v>0</v>
      </c>
      <c r="E26" s="86">
        <v>3478</v>
      </c>
      <c r="F26" s="84">
        <f t="shared" si="0"/>
        <v>3478</v>
      </c>
      <c r="G26" s="84">
        <f t="shared" si="0"/>
        <v>3478</v>
      </c>
      <c r="H26" s="86">
        <v>0</v>
      </c>
      <c r="I26" s="86">
        <v>0</v>
      </c>
      <c r="J26" s="86">
        <v>0</v>
      </c>
      <c r="K26" s="86">
        <v>0</v>
      </c>
      <c r="L26" s="87">
        <v>0</v>
      </c>
      <c r="M26" s="87">
        <v>0</v>
      </c>
      <c r="N26" s="87">
        <v>0</v>
      </c>
      <c r="O26" s="87">
        <v>0</v>
      </c>
      <c r="P26" s="87">
        <v>0</v>
      </c>
    </row>
    <row r="27" spans="1:16" s="16" customFormat="1" ht="12.75">
      <c r="A27" s="81">
        <v>852</v>
      </c>
      <c r="B27" s="81">
        <v>85212</v>
      </c>
      <c r="C27" s="36">
        <v>4170</v>
      </c>
      <c r="D27" s="86">
        <v>0</v>
      </c>
      <c r="E27" s="86">
        <v>2760</v>
      </c>
      <c r="F27" s="84">
        <f t="shared" si="0"/>
        <v>2760</v>
      </c>
      <c r="G27" s="84">
        <f t="shared" si="0"/>
        <v>2760</v>
      </c>
      <c r="H27" s="86">
        <v>0</v>
      </c>
      <c r="I27" s="86">
        <v>0</v>
      </c>
      <c r="J27" s="86">
        <v>0</v>
      </c>
      <c r="K27" s="86">
        <v>0</v>
      </c>
      <c r="L27" s="87">
        <v>0</v>
      </c>
      <c r="M27" s="87">
        <v>0</v>
      </c>
      <c r="N27" s="87">
        <v>0</v>
      </c>
      <c r="O27" s="87">
        <v>0</v>
      </c>
      <c r="P27" s="87">
        <v>0</v>
      </c>
    </row>
    <row r="28" spans="1:16" s="16" customFormat="1" ht="12.75">
      <c r="A28" s="81">
        <v>852</v>
      </c>
      <c r="B28" s="81">
        <v>85212</v>
      </c>
      <c r="C28" s="36">
        <v>4210</v>
      </c>
      <c r="D28" s="86">
        <v>0</v>
      </c>
      <c r="E28" s="86">
        <v>12000</v>
      </c>
      <c r="F28" s="84">
        <f t="shared" si="0"/>
        <v>12000</v>
      </c>
      <c r="G28" s="84">
        <v>0</v>
      </c>
      <c r="H28" s="86">
        <f aca="true" t="shared" si="1" ref="H28:H33">F28</f>
        <v>12000</v>
      </c>
      <c r="I28" s="86">
        <v>0</v>
      </c>
      <c r="J28" s="86">
        <v>0</v>
      </c>
      <c r="K28" s="86">
        <v>0</v>
      </c>
      <c r="L28" s="87">
        <v>0</v>
      </c>
      <c r="M28" s="87">
        <v>0</v>
      </c>
      <c r="N28" s="87">
        <v>0</v>
      </c>
      <c r="O28" s="87">
        <v>0</v>
      </c>
      <c r="P28" s="87">
        <v>0</v>
      </c>
    </row>
    <row r="29" spans="1:16" s="16" customFormat="1" ht="12.75">
      <c r="A29" s="81">
        <v>852</v>
      </c>
      <c r="B29" s="81">
        <v>85212</v>
      </c>
      <c r="C29" s="36">
        <v>4300</v>
      </c>
      <c r="D29" s="86">
        <v>0</v>
      </c>
      <c r="E29" s="86">
        <v>25000</v>
      </c>
      <c r="F29" s="84">
        <f t="shared" si="0"/>
        <v>25000</v>
      </c>
      <c r="G29" s="84">
        <v>0</v>
      </c>
      <c r="H29" s="86">
        <f t="shared" si="1"/>
        <v>25000</v>
      </c>
      <c r="I29" s="86">
        <v>0</v>
      </c>
      <c r="J29" s="86">
        <v>0</v>
      </c>
      <c r="K29" s="86">
        <v>0</v>
      </c>
      <c r="L29" s="87">
        <v>0</v>
      </c>
      <c r="M29" s="87">
        <v>0</v>
      </c>
      <c r="N29" s="87">
        <v>0</v>
      </c>
      <c r="O29" s="87">
        <v>0</v>
      </c>
      <c r="P29" s="87">
        <v>0</v>
      </c>
    </row>
    <row r="30" spans="1:16" s="16" customFormat="1" ht="12.75">
      <c r="A30" s="81">
        <v>852</v>
      </c>
      <c r="B30" s="81">
        <v>85212</v>
      </c>
      <c r="C30" s="36">
        <v>4370</v>
      </c>
      <c r="D30" s="86">
        <v>0</v>
      </c>
      <c r="E30" s="86">
        <v>3683</v>
      </c>
      <c r="F30" s="84">
        <f t="shared" si="0"/>
        <v>3683</v>
      </c>
      <c r="G30" s="84">
        <v>0</v>
      </c>
      <c r="H30" s="86">
        <f t="shared" si="1"/>
        <v>3683</v>
      </c>
      <c r="I30" s="86">
        <v>0</v>
      </c>
      <c r="J30" s="86">
        <v>0</v>
      </c>
      <c r="K30" s="86">
        <v>0</v>
      </c>
      <c r="L30" s="87">
        <v>0</v>
      </c>
      <c r="M30" s="87">
        <v>0</v>
      </c>
      <c r="N30" s="87">
        <v>0</v>
      </c>
      <c r="O30" s="87">
        <v>0</v>
      </c>
      <c r="P30" s="87">
        <v>0</v>
      </c>
    </row>
    <row r="31" spans="1:16" s="16" customFormat="1" ht="12.75">
      <c r="A31" s="81">
        <v>852</v>
      </c>
      <c r="B31" s="81">
        <v>85212</v>
      </c>
      <c r="C31" s="36">
        <v>4440</v>
      </c>
      <c r="D31" s="86">
        <v>0</v>
      </c>
      <c r="E31" s="86">
        <v>4400</v>
      </c>
      <c r="F31" s="84">
        <f t="shared" si="0"/>
        <v>4400</v>
      </c>
      <c r="G31" s="84">
        <v>0</v>
      </c>
      <c r="H31" s="86">
        <f t="shared" si="1"/>
        <v>4400</v>
      </c>
      <c r="I31" s="86">
        <v>0</v>
      </c>
      <c r="J31" s="86">
        <v>0</v>
      </c>
      <c r="K31" s="86">
        <v>0</v>
      </c>
      <c r="L31" s="87">
        <v>0</v>
      </c>
      <c r="M31" s="87">
        <v>0</v>
      </c>
      <c r="N31" s="87">
        <v>0</v>
      </c>
      <c r="O31" s="87">
        <v>0</v>
      </c>
      <c r="P31" s="87">
        <v>0</v>
      </c>
    </row>
    <row r="32" spans="1:16" s="16" customFormat="1" ht="12.75">
      <c r="A32" s="81">
        <v>852</v>
      </c>
      <c r="B32" s="81">
        <v>85212</v>
      </c>
      <c r="C32" s="36">
        <v>4610</v>
      </c>
      <c r="D32" s="86">
        <v>0</v>
      </c>
      <c r="E32" s="86">
        <v>167</v>
      </c>
      <c r="F32" s="84">
        <f t="shared" si="0"/>
        <v>167</v>
      </c>
      <c r="G32" s="84">
        <v>0</v>
      </c>
      <c r="H32" s="86">
        <f t="shared" si="1"/>
        <v>167</v>
      </c>
      <c r="I32" s="86">
        <v>0</v>
      </c>
      <c r="J32" s="86">
        <v>0</v>
      </c>
      <c r="K32" s="86">
        <v>0</v>
      </c>
      <c r="L32" s="87">
        <v>0</v>
      </c>
      <c r="M32" s="87">
        <v>0</v>
      </c>
      <c r="N32" s="87">
        <v>0</v>
      </c>
      <c r="O32" s="87">
        <v>0</v>
      </c>
      <c r="P32" s="87">
        <v>0</v>
      </c>
    </row>
    <row r="33" spans="1:16" s="16" customFormat="1" ht="12.75">
      <c r="A33" s="81">
        <v>852</v>
      </c>
      <c r="B33" s="81">
        <v>85212</v>
      </c>
      <c r="C33" s="36">
        <v>4700</v>
      </c>
      <c r="D33" s="86">
        <v>0</v>
      </c>
      <c r="E33" s="86">
        <v>1500</v>
      </c>
      <c r="F33" s="84">
        <f t="shared" si="0"/>
        <v>1500</v>
      </c>
      <c r="G33" s="84">
        <v>0</v>
      </c>
      <c r="H33" s="86">
        <f t="shared" si="1"/>
        <v>1500</v>
      </c>
      <c r="I33" s="86">
        <v>0</v>
      </c>
      <c r="J33" s="86">
        <v>0</v>
      </c>
      <c r="K33" s="86">
        <v>0</v>
      </c>
      <c r="L33" s="87">
        <v>0</v>
      </c>
      <c r="M33" s="87">
        <v>0</v>
      </c>
      <c r="N33" s="87">
        <v>0</v>
      </c>
      <c r="O33" s="87">
        <v>0</v>
      </c>
      <c r="P33" s="87">
        <v>0</v>
      </c>
    </row>
    <row r="34" spans="1:16" s="16" customFormat="1" ht="12.75">
      <c r="A34" s="36">
        <v>852</v>
      </c>
      <c r="B34" s="36">
        <v>85213</v>
      </c>
      <c r="C34" s="36">
        <v>2010</v>
      </c>
      <c r="D34" s="86">
        <v>12299</v>
      </c>
      <c r="E34" s="86">
        <v>0</v>
      </c>
      <c r="F34" s="84">
        <f t="shared" si="0"/>
        <v>0</v>
      </c>
      <c r="G34" s="84">
        <f t="shared" si="0"/>
        <v>0</v>
      </c>
      <c r="H34" s="86">
        <v>0</v>
      </c>
      <c r="I34" s="86">
        <v>0</v>
      </c>
      <c r="J34" s="86">
        <v>0</v>
      </c>
      <c r="K34" s="86">
        <v>0</v>
      </c>
      <c r="L34" s="87">
        <v>0</v>
      </c>
      <c r="M34" s="87">
        <v>0</v>
      </c>
      <c r="N34" s="87">
        <v>0</v>
      </c>
      <c r="O34" s="87">
        <v>0</v>
      </c>
      <c r="P34" s="87">
        <v>0</v>
      </c>
    </row>
    <row r="35" spans="1:16" s="16" customFormat="1" ht="12.75">
      <c r="A35" s="36">
        <v>852</v>
      </c>
      <c r="B35" s="36">
        <v>85213</v>
      </c>
      <c r="C35" s="36">
        <v>4130</v>
      </c>
      <c r="D35" s="86">
        <v>0</v>
      </c>
      <c r="E35" s="86">
        <v>12299</v>
      </c>
      <c r="F35" s="84">
        <f t="shared" si="0"/>
        <v>12299</v>
      </c>
      <c r="G35" s="84">
        <f t="shared" si="0"/>
        <v>12299</v>
      </c>
      <c r="H35" s="86">
        <v>0</v>
      </c>
      <c r="I35" s="86">
        <v>0</v>
      </c>
      <c r="J35" s="86">
        <v>0</v>
      </c>
      <c r="K35" s="86">
        <v>0</v>
      </c>
      <c r="L35" s="87">
        <v>0</v>
      </c>
      <c r="M35" s="87">
        <v>0</v>
      </c>
      <c r="N35" s="87">
        <v>0</v>
      </c>
      <c r="O35" s="87">
        <v>0</v>
      </c>
      <c r="P35" s="87">
        <v>0</v>
      </c>
    </row>
    <row r="36" spans="1:16" s="16" customFormat="1" ht="12.75">
      <c r="A36" s="36">
        <v>852</v>
      </c>
      <c r="B36" s="36">
        <v>85228</v>
      </c>
      <c r="C36" s="36">
        <v>2010</v>
      </c>
      <c r="D36" s="86">
        <v>39600</v>
      </c>
      <c r="E36" s="86">
        <v>0</v>
      </c>
      <c r="F36" s="84">
        <f t="shared" si="0"/>
        <v>0</v>
      </c>
      <c r="G36" s="84">
        <f t="shared" si="0"/>
        <v>0</v>
      </c>
      <c r="H36" s="86">
        <v>0</v>
      </c>
      <c r="I36" s="86">
        <v>0</v>
      </c>
      <c r="J36" s="86">
        <v>0</v>
      </c>
      <c r="K36" s="86">
        <v>0</v>
      </c>
      <c r="L36" s="87">
        <v>0</v>
      </c>
      <c r="M36" s="87">
        <v>0</v>
      </c>
      <c r="N36" s="87">
        <v>0</v>
      </c>
      <c r="O36" s="87">
        <v>0</v>
      </c>
      <c r="P36" s="87">
        <v>0</v>
      </c>
    </row>
    <row r="37" spans="1:16" s="16" customFormat="1" ht="12.75">
      <c r="A37" s="36">
        <v>852</v>
      </c>
      <c r="B37" s="36">
        <v>85228</v>
      </c>
      <c r="C37" s="36">
        <v>3020</v>
      </c>
      <c r="D37" s="86">
        <v>0</v>
      </c>
      <c r="E37" s="86">
        <v>130</v>
      </c>
      <c r="F37" s="84">
        <f t="shared" si="0"/>
        <v>130</v>
      </c>
      <c r="G37" s="84"/>
      <c r="H37" s="86">
        <v>0</v>
      </c>
      <c r="I37" s="86">
        <v>0</v>
      </c>
      <c r="J37" s="86">
        <f>F37</f>
        <v>130</v>
      </c>
      <c r="K37" s="86">
        <v>0</v>
      </c>
      <c r="L37" s="87">
        <v>0</v>
      </c>
      <c r="M37" s="87">
        <v>0</v>
      </c>
      <c r="N37" s="87">
        <v>0</v>
      </c>
      <c r="O37" s="87">
        <v>0</v>
      </c>
      <c r="P37" s="87">
        <v>0</v>
      </c>
    </row>
    <row r="38" spans="1:16" s="16" customFormat="1" ht="12.75">
      <c r="A38" s="36">
        <v>852</v>
      </c>
      <c r="B38" s="36">
        <v>85228</v>
      </c>
      <c r="C38" s="36">
        <v>4010</v>
      </c>
      <c r="D38" s="86">
        <v>0</v>
      </c>
      <c r="E38" s="86">
        <v>18720</v>
      </c>
      <c r="F38" s="84">
        <f t="shared" si="0"/>
        <v>18720</v>
      </c>
      <c r="G38" s="84">
        <f t="shared" si="0"/>
        <v>18720</v>
      </c>
      <c r="H38" s="86">
        <v>0</v>
      </c>
      <c r="I38" s="86">
        <v>0</v>
      </c>
      <c r="J38" s="86">
        <v>0</v>
      </c>
      <c r="K38" s="86">
        <v>0</v>
      </c>
      <c r="L38" s="87">
        <v>0</v>
      </c>
      <c r="M38" s="87">
        <v>0</v>
      </c>
      <c r="N38" s="87">
        <v>0</v>
      </c>
      <c r="O38" s="87">
        <v>0</v>
      </c>
      <c r="P38" s="87">
        <v>0</v>
      </c>
    </row>
    <row r="39" spans="1:16" s="16" customFormat="1" ht="12.75">
      <c r="A39" s="36">
        <v>852</v>
      </c>
      <c r="B39" s="36">
        <v>85228</v>
      </c>
      <c r="C39" s="36">
        <v>4040</v>
      </c>
      <c r="D39" s="86">
        <v>0</v>
      </c>
      <c r="E39" s="86">
        <v>2041</v>
      </c>
      <c r="F39" s="84">
        <f t="shared" si="0"/>
        <v>2041</v>
      </c>
      <c r="G39" s="84">
        <f t="shared" si="0"/>
        <v>2041</v>
      </c>
      <c r="H39" s="86">
        <v>0</v>
      </c>
      <c r="I39" s="86">
        <v>0</v>
      </c>
      <c r="J39" s="86">
        <v>0</v>
      </c>
      <c r="K39" s="86">
        <v>0</v>
      </c>
      <c r="L39" s="87">
        <v>0</v>
      </c>
      <c r="M39" s="87">
        <v>0</v>
      </c>
      <c r="N39" s="87">
        <v>0</v>
      </c>
      <c r="O39" s="87">
        <v>0</v>
      </c>
      <c r="P39" s="87">
        <v>0</v>
      </c>
    </row>
    <row r="40" spans="1:16" s="16" customFormat="1" ht="12.75">
      <c r="A40" s="36">
        <v>852</v>
      </c>
      <c r="B40" s="36">
        <v>85228</v>
      </c>
      <c r="C40" s="36">
        <v>4110</v>
      </c>
      <c r="D40" s="86">
        <v>0</v>
      </c>
      <c r="E40" s="86">
        <v>3266</v>
      </c>
      <c r="F40" s="84">
        <f t="shared" si="0"/>
        <v>3266</v>
      </c>
      <c r="G40" s="84">
        <f t="shared" si="0"/>
        <v>3266</v>
      </c>
      <c r="H40" s="86">
        <v>0</v>
      </c>
      <c r="I40" s="86">
        <v>0</v>
      </c>
      <c r="J40" s="86">
        <v>0</v>
      </c>
      <c r="K40" s="86">
        <v>0</v>
      </c>
      <c r="L40" s="87">
        <v>0</v>
      </c>
      <c r="M40" s="87">
        <v>0</v>
      </c>
      <c r="N40" s="87">
        <v>0</v>
      </c>
      <c r="O40" s="87">
        <v>0</v>
      </c>
      <c r="P40" s="87">
        <v>0</v>
      </c>
    </row>
    <row r="41" spans="1:16" s="16" customFormat="1" ht="12.75">
      <c r="A41" s="36">
        <v>852</v>
      </c>
      <c r="B41" s="36">
        <v>85228</v>
      </c>
      <c r="C41" s="36">
        <v>4120</v>
      </c>
      <c r="D41" s="86">
        <v>0</v>
      </c>
      <c r="E41" s="86">
        <v>509</v>
      </c>
      <c r="F41" s="84">
        <f t="shared" si="0"/>
        <v>509</v>
      </c>
      <c r="G41" s="84">
        <f t="shared" si="0"/>
        <v>509</v>
      </c>
      <c r="H41" s="86">
        <v>0</v>
      </c>
      <c r="I41" s="86">
        <v>0</v>
      </c>
      <c r="J41" s="86">
        <v>0</v>
      </c>
      <c r="K41" s="86">
        <v>0</v>
      </c>
      <c r="L41" s="87">
        <v>0</v>
      </c>
      <c r="M41" s="87">
        <v>0</v>
      </c>
      <c r="N41" s="87">
        <v>0</v>
      </c>
      <c r="O41" s="87">
        <v>0</v>
      </c>
      <c r="P41" s="87">
        <v>0</v>
      </c>
    </row>
    <row r="42" spans="1:16" s="16" customFormat="1" ht="12.75">
      <c r="A42" s="36">
        <v>852</v>
      </c>
      <c r="B42" s="36">
        <v>85228</v>
      </c>
      <c r="C42" s="36">
        <v>4300</v>
      </c>
      <c r="D42" s="86">
        <v>0</v>
      </c>
      <c r="E42" s="86">
        <v>13834</v>
      </c>
      <c r="F42" s="84">
        <f t="shared" si="0"/>
        <v>13834</v>
      </c>
      <c r="G42" s="84"/>
      <c r="H42" s="86">
        <f>F42</f>
        <v>13834</v>
      </c>
      <c r="I42" s="86">
        <v>0</v>
      </c>
      <c r="J42" s="86">
        <v>0</v>
      </c>
      <c r="K42" s="86">
        <v>0</v>
      </c>
      <c r="L42" s="87">
        <v>0</v>
      </c>
      <c r="M42" s="87">
        <v>0</v>
      </c>
      <c r="N42" s="87">
        <v>0</v>
      </c>
      <c r="O42" s="87">
        <v>0</v>
      </c>
      <c r="P42" s="87">
        <v>0</v>
      </c>
    </row>
    <row r="43" spans="1:16" s="16" customFormat="1" ht="12.75">
      <c r="A43" s="36">
        <v>852</v>
      </c>
      <c r="B43" s="36">
        <v>85228</v>
      </c>
      <c r="C43" s="36">
        <v>4440</v>
      </c>
      <c r="D43" s="86">
        <v>0</v>
      </c>
      <c r="E43" s="86">
        <v>1100</v>
      </c>
      <c r="F43" s="84">
        <f t="shared" si="0"/>
        <v>1100</v>
      </c>
      <c r="G43" s="84"/>
      <c r="H43" s="86">
        <f>F43</f>
        <v>1100</v>
      </c>
      <c r="I43" s="86">
        <v>0</v>
      </c>
      <c r="J43" s="86">
        <v>0</v>
      </c>
      <c r="K43" s="86">
        <v>0</v>
      </c>
      <c r="L43" s="87">
        <v>0</v>
      </c>
      <c r="M43" s="87">
        <v>0</v>
      </c>
      <c r="N43" s="87">
        <v>0</v>
      </c>
      <c r="O43" s="87">
        <v>0</v>
      </c>
      <c r="P43" s="87">
        <v>0</v>
      </c>
    </row>
    <row r="44" spans="1:16" ht="12.75">
      <c r="A44" s="347" t="s">
        <v>53</v>
      </c>
      <c r="B44" s="348"/>
      <c r="C44" s="349"/>
      <c r="D44" s="88">
        <f>SUM(D13:D43)</f>
        <v>7638418</v>
      </c>
      <c r="E44" s="88">
        <f>SUM(E13:E43)</f>
        <v>7638418</v>
      </c>
      <c r="F44" s="88">
        <f aca="true" t="shared" si="2" ref="F44:P44">SUM(F13:F43)</f>
        <v>7638418</v>
      </c>
      <c r="G44" s="88">
        <f>SUM(G13:G43)</f>
        <v>390266</v>
      </c>
      <c r="H44" s="88">
        <f>SUM(H13:H43)</f>
        <v>61684</v>
      </c>
      <c r="I44" s="88">
        <f t="shared" si="2"/>
        <v>0</v>
      </c>
      <c r="J44" s="88">
        <f>SUM(J13:J43)</f>
        <v>7186468</v>
      </c>
      <c r="K44" s="88">
        <f t="shared" si="2"/>
        <v>0</v>
      </c>
      <c r="L44" s="88">
        <f t="shared" si="2"/>
        <v>0</v>
      </c>
      <c r="M44" s="88">
        <f t="shared" si="2"/>
        <v>0</v>
      </c>
      <c r="N44" s="88">
        <f t="shared" si="2"/>
        <v>0</v>
      </c>
      <c r="O44" s="88">
        <f t="shared" si="2"/>
        <v>0</v>
      </c>
      <c r="P44" s="88">
        <f t="shared" si="2"/>
        <v>0</v>
      </c>
    </row>
    <row r="46" ht="12.75">
      <c r="F46" s="89"/>
    </row>
    <row r="47" ht="12.75">
      <c r="E47" s="89"/>
    </row>
  </sheetData>
  <sheetProtection/>
  <mergeCells count="20">
    <mergeCell ref="G9:K9"/>
    <mergeCell ref="L9:L11"/>
    <mergeCell ref="M9:P9"/>
    <mergeCell ref="G10:H10"/>
    <mergeCell ref="I10:I11"/>
    <mergeCell ref="J10:J11"/>
    <mergeCell ref="K10:K11"/>
    <mergeCell ref="M10:M11"/>
    <mergeCell ref="O10:O11"/>
    <mergeCell ref="P10:P11"/>
    <mergeCell ref="L1:P3"/>
    <mergeCell ref="A44:C44"/>
    <mergeCell ref="A5:P5"/>
    <mergeCell ref="A8:A11"/>
    <mergeCell ref="B8:B11"/>
    <mergeCell ref="C8:C11"/>
    <mergeCell ref="D8:D11"/>
    <mergeCell ref="E8:E11"/>
    <mergeCell ref="F8:P8"/>
    <mergeCell ref="F9:F11"/>
  </mergeCells>
  <printOptions horizontalCentered="1"/>
  <pageMargins left="0.3937007874015748" right="0.3937007874015748" top="0.51" bottom="0.35" header="0.5118110236220472" footer="0.27"/>
  <pageSetup horizontalDpi="600" verticalDpi="600" orientation="landscape" paperSize="9" scale="8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21"/>
  <sheetViews>
    <sheetView view="pageBreakPreview" zoomScaleSheetLayoutView="100" zoomScalePageLayoutView="0" workbookViewId="0" topLeftCell="A13">
      <selection activeCell="O4" sqref="O4"/>
    </sheetView>
  </sheetViews>
  <sheetFormatPr defaultColWidth="9.00390625" defaultRowHeight="12.75"/>
  <cols>
    <col min="1" max="1" width="15.375" style="30" customWidth="1"/>
    <col min="2" max="2" width="4.00390625" style="30" customWidth="1"/>
    <col min="3" max="3" width="5.875" style="30" customWidth="1"/>
    <col min="4" max="4" width="5.00390625" style="30" bestFit="1" customWidth="1"/>
    <col min="5" max="5" width="7.625" style="30" customWidth="1"/>
    <col min="6" max="6" width="10.75390625" style="30" customWidth="1"/>
    <col min="7" max="7" width="7.125" style="30" customWidth="1"/>
    <col min="8" max="8" width="9.625" style="30" customWidth="1"/>
    <col min="9" max="9" width="9.00390625" style="30" customWidth="1"/>
    <col min="10" max="10" width="7.00390625" style="30" customWidth="1"/>
    <col min="11" max="11" width="10.875" style="30" customWidth="1"/>
    <col min="12" max="12" width="8.875" style="30" customWidth="1"/>
    <col min="13" max="13" width="6.375" style="30" customWidth="1"/>
    <col min="14" max="14" width="6.625" style="30" customWidth="1"/>
    <col min="15" max="15" width="11.875" style="30" customWidth="1"/>
    <col min="16" max="17" width="8.25390625" style="28" customWidth="1"/>
    <col min="18" max="18" width="7.75390625" style="28" customWidth="1"/>
    <col min="19" max="19" width="8.25390625" style="28" customWidth="1"/>
    <col min="20" max="16384" width="9.125" style="28" customWidth="1"/>
  </cols>
  <sheetData>
    <row r="1" spans="15:19" ht="12.75" customHeight="1">
      <c r="O1" s="357" t="s">
        <v>5</v>
      </c>
      <c r="P1" s="357"/>
      <c r="Q1" s="357"/>
      <c r="R1" s="357"/>
      <c r="S1" s="357"/>
    </row>
    <row r="2" spans="15:19" ht="12.75">
      <c r="O2" s="357"/>
      <c r="P2" s="357"/>
      <c r="Q2" s="357"/>
      <c r="R2" s="357"/>
      <c r="S2" s="357"/>
    </row>
    <row r="3" spans="15:19" ht="42.75" customHeight="1">
      <c r="O3" s="357"/>
      <c r="P3" s="357"/>
      <c r="Q3" s="357"/>
      <c r="R3" s="357"/>
      <c r="S3" s="357"/>
    </row>
    <row r="5" spans="1:19" ht="14.25">
      <c r="A5" s="353" t="s">
        <v>4</v>
      </c>
      <c r="B5" s="353"/>
      <c r="C5" s="353"/>
      <c r="D5" s="353"/>
      <c r="E5" s="353"/>
      <c r="F5" s="353"/>
      <c r="G5" s="353"/>
      <c r="H5" s="353"/>
      <c r="I5" s="353"/>
      <c r="J5" s="353"/>
      <c r="K5" s="353"/>
      <c r="L5" s="353"/>
      <c r="M5" s="353"/>
      <c r="N5" s="353"/>
      <c r="O5" s="353"/>
      <c r="P5" s="353"/>
      <c r="Q5" s="353"/>
      <c r="R5" s="353"/>
      <c r="S5" s="353"/>
    </row>
    <row r="6" spans="1:9" ht="18.75">
      <c r="A6" s="29"/>
      <c r="B6" s="29"/>
      <c r="C6" s="29"/>
      <c r="D6" s="29"/>
      <c r="E6" s="29"/>
      <c r="F6" s="29"/>
      <c r="G6" s="29"/>
      <c r="H6" s="29"/>
      <c r="I6" s="29"/>
    </row>
    <row r="7" spans="1:19" ht="12.75">
      <c r="A7" s="31"/>
      <c r="B7" s="31"/>
      <c r="C7" s="31"/>
      <c r="D7" s="31"/>
      <c r="E7" s="31"/>
      <c r="F7" s="31"/>
      <c r="G7" s="31"/>
      <c r="S7" s="32" t="s">
        <v>36</v>
      </c>
    </row>
    <row r="8" spans="1:19" s="37" customFormat="1" ht="11.25">
      <c r="A8" s="317" t="s">
        <v>34</v>
      </c>
      <c r="B8" s="317" t="s">
        <v>20</v>
      </c>
      <c r="C8" s="317" t="s">
        <v>21</v>
      </c>
      <c r="D8" s="317" t="s">
        <v>22</v>
      </c>
      <c r="E8" s="317" t="s">
        <v>50</v>
      </c>
      <c r="F8" s="317" t="s">
        <v>85</v>
      </c>
      <c r="G8" s="320" t="s">
        <v>102</v>
      </c>
      <c r="H8" s="321"/>
      <c r="I8" s="321"/>
      <c r="J8" s="321"/>
      <c r="K8" s="321"/>
      <c r="L8" s="321"/>
      <c r="M8" s="321"/>
      <c r="N8" s="321"/>
      <c r="O8" s="321"/>
      <c r="P8" s="321"/>
      <c r="Q8" s="321"/>
      <c r="R8" s="321"/>
      <c r="S8" s="322"/>
    </row>
    <row r="9" spans="1:19" s="37" customFormat="1" ht="11.25">
      <c r="A9" s="318"/>
      <c r="B9" s="318"/>
      <c r="C9" s="318"/>
      <c r="D9" s="318"/>
      <c r="E9" s="318"/>
      <c r="F9" s="318"/>
      <c r="G9" s="317" t="s">
        <v>30</v>
      </c>
      <c r="H9" s="316" t="s">
        <v>102</v>
      </c>
      <c r="I9" s="316"/>
      <c r="J9" s="316"/>
      <c r="K9" s="316"/>
      <c r="L9" s="316"/>
      <c r="M9" s="316"/>
      <c r="N9" s="316"/>
      <c r="O9" s="317" t="s">
        <v>31</v>
      </c>
      <c r="P9" s="323" t="s">
        <v>102</v>
      </c>
      <c r="Q9" s="324"/>
      <c r="R9" s="324"/>
      <c r="S9" s="325"/>
    </row>
    <row r="10" spans="1:19" s="37" customFormat="1" ht="11.25">
      <c r="A10" s="318"/>
      <c r="B10" s="318"/>
      <c r="C10" s="318"/>
      <c r="D10" s="318"/>
      <c r="E10" s="318"/>
      <c r="F10" s="318"/>
      <c r="G10" s="318"/>
      <c r="H10" s="320" t="s">
        <v>78</v>
      </c>
      <c r="I10" s="322"/>
      <c r="J10" s="317" t="s">
        <v>80</v>
      </c>
      <c r="K10" s="317" t="s">
        <v>81</v>
      </c>
      <c r="L10" s="317" t="s">
        <v>82</v>
      </c>
      <c r="M10" s="317" t="s">
        <v>101</v>
      </c>
      <c r="N10" s="317" t="s">
        <v>49</v>
      </c>
      <c r="O10" s="318"/>
      <c r="P10" s="320" t="s">
        <v>83</v>
      </c>
      <c r="Q10" s="51" t="s">
        <v>24</v>
      </c>
      <c r="R10" s="316" t="s">
        <v>87</v>
      </c>
      <c r="S10" s="316" t="s">
        <v>86</v>
      </c>
    </row>
    <row r="11" spans="1:19" s="37" customFormat="1" ht="94.5">
      <c r="A11" s="319"/>
      <c r="B11" s="319"/>
      <c r="C11" s="319"/>
      <c r="D11" s="319"/>
      <c r="E11" s="319"/>
      <c r="F11" s="319"/>
      <c r="G11" s="319"/>
      <c r="H11" s="38" t="s">
        <v>104</v>
      </c>
      <c r="I11" s="38" t="s">
        <v>79</v>
      </c>
      <c r="J11" s="319"/>
      <c r="K11" s="319"/>
      <c r="L11" s="319"/>
      <c r="M11" s="319"/>
      <c r="N11" s="319"/>
      <c r="O11" s="319"/>
      <c r="P11" s="316"/>
      <c r="Q11" s="50" t="s">
        <v>105</v>
      </c>
      <c r="R11" s="316"/>
      <c r="S11" s="316"/>
    </row>
    <row r="12" spans="1:19" ht="6" customHeight="1">
      <c r="A12" s="34">
        <v>1</v>
      </c>
      <c r="B12" s="34">
        <v>2</v>
      </c>
      <c r="C12" s="34">
        <v>3</v>
      </c>
      <c r="D12" s="34">
        <v>4</v>
      </c>
      <c r="E12" s="34">
        <v>5</v>
      </c>
      <c r="F12" s="34">
        <v>6</v>
      </c>
      <c r="G12" s="34">
        <v>7</v>
      </c>
      <c r="H12" s="34">
        <v>8</v>
      </c>
      <c r="I12" s="34">
        <v>9</v>
      </c>
      <c r="J12" s="34">
        <v>10</v>
      </c>
      <c r="K12" s="34">
        <v>11</v>
      </c>
      <c r="L12" s="34">
        <v>12</v>
      </c>
      <c r="M12" s="34">
        <v>13</v>
      </c>
      <c r="N12" s="34">
        <v>14</v>
      </c>
      <c r="O12" s="34">
        <v>15</v>
      </c>
      <c r="P12" s="34">
        <v>16</v>
      </c>
      <c r="Q12" s="34">
        <v>17</v>
      </c>
      <c r="R12" s="34">
        <v>18</v>
      </c>
      <c r="S12" s="34">
        <v>19</v>
      </c>
    </row>
    <row r="13" spans="1:19" ht="69" customHeight="1">
      <c r="A13" s="361" t="s">
        <v>60</v>
      </c>
      <c r="B13" s="362"/>
      <c r="C13" s="363"/>
      <c r="D13" s="145"/>
      <c r="E13" s="146">
        <v>0</v>
      </c>
      <c r="F13" s="162">
        <f>F14</f>
        <v>210000</v>
      </c>
      <c r="G13" s="162">
        <f aca="true" t="shared" si="0" ref="G13:S13">G14</f>
        <v>0</v>
      </c>
      <c r="H13" s="162">
        <f t="shared" si="0"/>
        <v>0</v>
      </c>
      <c r="I13" s="162">
        <f t="shared" si="0"/>
        <v>0</v>
      </c>
      <c r="J13" s="162">
        <f t="shared" si="0"/>
        <v>0</v>
      </c>
      <c r="K13" s="162">
        <f t="shared" si="0"/>
        <v>0</v>
      </c>
      <c r="L13" s="162">
        <f t="shared" si="0"/>
        <v>0</v>
      </c>
      <c r="M13" s="162">
        <f t="shared" si="0"/>
        <v>0</v>
      </c>
      <c r="N13" s="162">
        <f t="shared" si="0"/>
        <v>0</v>
      </c>
      <c r="O13" s="162">
        <f t="shared" si="0"/>
        <v>210000</v>
      </c>
      <c r="P13" s="162">
        <f t="shared" si="0"/>
        <v>0</v>
      </c>
      <c r="Q13" s="162">
        <f t="shared" si="0"/>
        <v>0</v>
      </c>
      <c r="R13" s="162">
        <f t="shared" si="0"/>
        <v>0</v>
      </c>
      <c r="S13" s="162">
        <f t="shared" si="0"/>
        <v>0</v>
      </c>
    </row>
    <row r="14" spans="1:19" ht="141.75" customHeight="1">
      <c r="A14" s="147" t="s">
        <v>258</v>
      </c>
      <c r="B14" s="158">
        <v>600</v>
      </c>
      <c r="C14" s="158">
        <v>60013</v>
      </c>
      <c r="D14" s="159">
        <v>6050</v>
      </c>
      <c r="E14" s="160">
        <v>0</v>
      </c>
      <c r="F14" s="161">
        <v>210000</v>
      </c>
      <c r="G14" s="163">
        <v>0</v>
      </c>
      <c r="H14" s="163">
        <v>0</v>
      </c>
      <c r="I14" s="163">
        <v>0</v>
      </c>
      <c r="J14" s="163">
        <v>0</v>
      </c>
      <c r="K14" s="163">
        <v>0</v>
      </c>
      <c r="L14" s="163">
        <v>0</v>
      </c>
      <c r="M14" s="163">
        <v>0</v>
      </c>
      <c r="N14" s="163">
        <v>0</v>
      </c>
      <c r="O14" s="163">
        <f>F14</f>
        <v>210000</v>
      </c>
      <c r="P14" s="164">
        <v>0</v>
      </c>
      <c r="Q14" s="164">
        <v>0</v>
      </c>
      <c r="R14" s="164">
        <v>0</v>
      </c>
      <c r="S14" s="164">
        <v>0</v>
      </c>
    </row>
    <row r="15" spans="1:19" ht="72.75" customHeight="1">
      <c r="A15" s="364" t="s">
        <v>61</v>
      </c>
      <c r="B15" s="365"/>
      <c r="C15" s="366"/>
      <c r="D15" s="148"/>
      <c r="E15" s="149">
        <v>0</v>
      </c>
      <c r="F15" s="165">
        <v>0</v>
      </c>
      <c r="G15" s="165">
        <v>0</v>
      </c>
      <c r="H15" s="165">
        <v>0</v>
      </c>
      <c r="I15" s="165">
        <v>0</v>
      </c>
      <c r="J15" s="165">
        <v>0</v>
      </c>
      <c r="K15" s="165">
        <v>0</v>
      </c>
      <c r="L15" s="165">
        <v>0</v>
      </c>
      <c r="M15" s="165">
        <v>0</v>
      </c>
      <c r="N15" s="165">
        <v>0</v>
      </c>
      <c r="O15" s="165">
        <v>0</v>
      </c>
      <c r="P15" s="166">
        <v>0</v>
      </c>
      <c r="Q15" s="166">
        <v>0</v>
      </c>
      <c r="R15" s="166">
        <v>0</v>
      </c>
      <c r="S15" s="166">
        <v>0</v>
      </c>
    </row>
    <row r="16" spans="1:19" ht="12.75">
      <c r="A16" s="149"/>
      <c r="B16" s="149"/>
      <c r="C16" s="149"/>
      <c r="D16" s="149"/>
      <c r="E16" s="149">
        <v>0</v>
      </c>
      <c r="F16" s="167">
        <v>0</v>
      </c>
      <c r="G16" s="167">
        <v>0</v>
      </c>
      <c r="H16" s="167">
        <v>0</v>
      </c>
      <c r="I16" s="167">
        <v>0</v>
      </c>
      <c r="J16" s="167">
        <v>0</v>
      </c>
      <c r="K16" s="167">
        <v>0</v>
      </c>
      <c r="L16" s="167">
        <v>0</v>
      </c>
      <c r="M16" s="167">
        <v>0</v>
      </c>
      <c r="N16" s="167">
        <v>0</v>
      </c>
      <c r="O16" s="167">
        <v>0</v>
      </c>
      <c r="P16" s="166">
        <v>0</v>
      </c>
      <c r="Q16" s="166">
        <v>0</v>
      </c>
      <c r="R16" s="166">
        <v>0</v>
      </c>
      <c r="S16" s="166">
        <v>0</v>
      </c>
    </row>
    <row r="17" spans="1:19" ht="56.25" customHeight="1">
      <c r="A17" s="354" t="s">
        <v>62</v>
      </c>
      <c r="B17" s="355"/>
      <c r="C17" s="356"/>
      <c r="D17" s="150"/>
      <c r="E17" s="151">
        <v>0</v>
      </c>
      <c r="F17" s="168">
        <f>F18+F19</f>
        <v>871056</v>
      </c>
      <c r="G17" s="168">
        <f aca="true" t="shared" si="1" ref="G17:S17">G18+G19</f>
        <v>0</v>
      </c>
      <c r="H17" s="168">
        <f t="shared" si="1"/>
        <v>0</v>
      </c>
      <c r="I17" s="168">
        <f t="shared" si="1"/>
        <v>0</v>
      </c>
      <c r="J17" s="168">
        <f t="shared" si="1"/>
        <v>0</v>
      </c>
      <c r="K17" s="168">
        <f t="shared" si="1"/>
        <v>0</v>
      </c>
      <c r="L17" s="168">
        <f t="shared" si="1"/>
        <v>0</v>
      </c>
      <c r="M17" s="168">
        <f t="shared" si="1"/>
        <v>0</v>
      </c>
      <c r="N17" s="168">
        <f t="shared" si="1"/>
        <v>0</v>
      </c>
      <c r="O17" s="168">
        <f t="shared" si="1"/>
        <v>871056</v>
      </c>
      <c r="P17" s="169">
        <f t="shared" si="1"/>
        <v>0</v>
      </c>
      <c r="Q17" s="169">
        <f t="shared" si="1"/>
        <v>0</v>
      </c>
      <c r="R17" s="169">
        <f t="shared" si="1"/>
        <v>0</v>
      </c>
      <c r="S17" s="169">
        <f t="shared" si="1"/>
        <v>0</v>
      </c>
    </row>
    <row r="18" spans="1:19" ht="60">
      <c r="A18" s="147" t="s">
        <v>254</v>
      </c>
      <c r="B18" s="152">
        <v>600</v>
      </c>
      <c r="C18" s="152">
        <v>60014</v>
      </c>
      <c r="D18" s="152">
        <v>6620</v>
      </c>
      <c r="E18" s="152">
        <v>0</v>
      </c>
      <c r="F18" s="170">
        <v>108479</v>
      </c>
      <c r="G18" s="170">
        <v>0</v>
      </c>
      <c r="H18" s="170">
        <v>0</v>
      </c>
      <c r="I18" s="170">
        <v>0</v>
      </c>
      <c r="J18" s="170">
        <v>0</v>
      </c>
      <c r="K18" s="170">
        <v>0</v>
      </c>
      <c r="L18" s="170">
        <v>0</v>
      </c>
      <c r="M18" s="170">
        <v>0</v>
      </c>
      <c r="N18" s="170">
        <v>0</v>
      </c>
      <c r="O18" s="170">
        <f>F18</f>
        <v>108479</v>
      </c>
      <c r="P18" s="159">
        <v>0</v>
      </c>
      <c r="Q18" s="159">
        <v>0</v>
      </c>
      <c r="R18" s="159">
        <v>0</v>
      </c>
      <c r="S18" s="159">
        <v>0</v>
      </c>
    </row>
    <row r="19" spans="1:19" ht="129.75" customHeight="1">
      <c r="A19" s="147" t="s">
        <v>252</v>
      </c>
      <c r="B19" s="152">
        <v>921</v>
      </c>
      <c r="C19" s="152">
        <v>92109</v>
      </c>
      <c r="D19" s="152">
        <v>6620</v>
      </c>
      <c r="E19" s="152">
        <v>0</v>
      </c>
      <c r="F19" s="170">
        <v>762577</v>
      </c>
      <c r="G19" s="170">
        <v>0</v>
      </c>
      <c r="H19" s="170">
        <v>0</v>
      </c>
      <c r="I19" s="170">
        <v>0</v>
      </c>
      <c r="J19" s="170">
        <v>0</v>
      </c>
      <c r="K19" s="170">
        <v>0</v>
      </c>
      <c r="L19" s="170">
        <v>0</v>
      </c>
      <c r="M19" s="170">
        <v>0</v>
      </c>
      <c r="N19" s="170">
        <v>0</v>
      </c>
      <c r="O19" s="170">
        <f>F19</f>
        <v>762577</v>
      </c>
      <c r="P19" s="159">
        <v>0</v>
      </c>
      <c r="Q19" s="159">
        <v>0</v>
      </c>
      <c r="R19" s="159">
        <v>0</v>
      </c>
      <c r="S19" s="159">
        <v>0</v>
      </c>
    </row>
    <row r="20" spans="1:19" s="31" customFormat="1" ht="24.75" customHeight="1">
      <c r="A20" s="358" t="s">
        <v>53</v>
      </c>
      <c r="B20" s="359"/>
      <c r="C20" s="360"/>
      <c r="D20" s="153"/>
      <c r="E20" s="154">
        <v>0</v>
      </c>
      <c r="F20" s="155">
        <f>F17+F15+F13</f>
        <v>1081056</v>
      </c>
      <c r="G20" s="155">
        <f aca="true" t="shared" si="2" ref="G20:S20">G17+G15+G13</f>
        <v>0</v>
      </c>
      <c r="H20" s="155">
        <f t="shared" si="2"/>
        <v>0</v>
      </c>
      <c r="I20" s="155">
        <f t="shared" si="2"/>
        <v>0</v>
      </c>
      <c r="J20" s="155">
        <f t="shared" si="2"/>
        <v>0</v>
      </c>
      <c r="K20" s="155">
        <f t="shared" si="2"/>
        <v>0</v>
      </c>
      <c r="L20" s="155">
        <f t="shared" si="2"/>
        <v>0</v>
      </c>
      <c r="M20" s="155">
        <f t="shared" si="2"/>
        <v>0</v>
      </c>
      <c r="N20" s="155">
        <f t="shared" si="2"/>
        <v>0</v>
      </c>
      <c r="O20" s="155">
        <f t="shared" si="2"/>
        <v>1081056</v>
      </c>
      <c r="P20" s="155">
        <f t="shared" si="2"/>
        <v>0</v>
      </c>
      <c r="Q20" s="155">
        <f t="shared" si="2"/>
        <v>0</v>
      </c>
      <c r="R20" s="155">
        <f t="shared" si="2"/>
        <v>0</v>
      </c>
      <c r="S20" s="155">
        <f t="shared" si="2"/>
        <v>0</v>
      </c>
    </row>
    <row r="21" spans="1:19" ht="12.75">
      <c r="A21" s="156"/>
      <c r="B21" s="156"/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7"/>
      <c r="Q21" s="157"/>
      <c r="R21" s="157"/>
      <c r="S21" s="157"/>
    </row>
  </sheetData>
  <sheetProtection/>
  <mergeCells count="26">
    <mergeCell ref="O1:S3"/>
    <mergeCell ref="A20:C20"/>
    <mergeCell ref="H9:N9"/>
    <mergeCell ref="N10:N11"/>
    <mergeCell ref="H10:I10"/>
    <mergeCell ref="A8:A11"/>
    <mergeCell ref="A13:C13"/>
    <mergeCell ref="G9:G11"/>
    <mergeCell ref="A15:C15"/>
    <mergeCell ref="G8:S8"/>
    <mergeCell ref="R10:R11"/>
    <mergeCell ref="S10:S11"/>
    <mergeCell ref="A17:C17"/>
    <mergeCell ref="B8:B11"/>
    <mergeCell ref="C8:C11"/>
    <mergeCell ref="E8:E11"/>
    <mergeCell ref="A5:S5"/>
    <mergeCell ref="D8:D11"/>
    <mergeCell ref="F8:F11"/>
    <mergeCell ref="K10:K11"/>
    <mergeCell ref="L10:L11"/>
    <mergeCell ref="O9:O11"/>
    <mergeCell ref="P9:S9"/>
    <mergeCell ref="M10:M11"/>
    <mergeCell ref="P10:P11"/>
    <mergeCell ref="J10:J11"/>
  </mergeCells>
  <printOptions horizontalCentered="1"/>
  <pageMargins left="0.2755905511811024" right="0.4724409448818898" top="1.1023622047244095" bottom="0.7874015748031497" header="0.5118110236220472" footer="0.5118110236220472"/>
  <pageSetup fitToHeight="2" horizontalDpi="600" verticalDpi="600" orientation="landscape" paperSize="9" scale="83" r:id="rId1"/>
  <rowBreaks count="1" manualBreakCount="1">
    <brk id="16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O15"/>
  <sheetViews>
    <sheetView view="pageBreakPreview" zoomScaleSheetLayoutView="100" zoomScalePageLayoutView="0" workbookViewId="0" topLeftCell="A1">
      <selection activeCell="E32" sqref="D32:E33"/>
    </sheetView>
  </sheetViews>
  <sheetFormatPr defaultColWidth="9.00390625" defaultRowHeight="12.75"/>
  <cols>
    <col min="1" max="1" width="4.75390625" style="0" customWidth="1"/>
    <col min="2" max="2" width="16.375" style="0" customWidth="1"/>
    <col min="3" max="3" width="7.75390625" style="0" customWidth="1"/>
    <col min="4" max="4" width="10.875" style="0" customWidth="1"/>
    <col min="5" max="5" width="9.625" style="0" customWidth="1"/>
    <col min="6" max="6" width="9.00390625" style="0" customWidth="1"/>
    <col min="7" max="7" width="8.875" style="0" customWidth="1"/>
    <col min="8" max="9" width="9.625" style="0" customWidth="1"/>
    <col min="10" max="10" width="10.375" style="0" customWidth="1"/>
    <col min="11" max="11" width="9.625" style="0" customWidth="1"/>
    <col min="12" max="12" width="10.00390625" style="0" customWidth="1"/>
    <col min="13" max="13" width="8.625" style="0" customWidth="1"/>
    <col min="14" max="14" width="10.125" style="0" customWidth="1"/>
    <col min="15" max="15" width="9.875" style="0" customWidth="1"/>
  </cols>
  <sheetData>
    <row r="1" spans="11:15" ht="12.75" customHeight="1">
      <c r="K1" s="326" t="s">
        <v>7</v>
      </c>
      <c r="L1" s="326"/>
      <c r="M1" s="326"/>
      <c r="N1" s="326"/>
      <c r="O1" s="326"/>
    </row>
    <row r="2" spans="11:15" ht="27" customHeight="1">
      <c r="K2" s="326"/>
      <c r="L2" s="326"/>
      <c r="M2" s="326"/>
      <c r="N2" s="326"/>
      <c r="O2" s="326"/>
    </row>
    <row r="3" spans="11:15" ht="23.25" customHeight="1">
      <c r="K3" s="326"/>
      <c r="L3" s="326"/>
      <c r="M3" s="326"/>
      <c r="N3" s="326"/>
      <c r="O3" s="326"/>
    </row>
    <row r="5" spans="1:15" ht="16.5">
      <c r="A5" s="368" t="s">
        <v>6</v>
      </c>
      <c r="B5" s="368"/>
      <c r="C5" s="368"/>
      <c r="D5" s="368"/>
      <c r="E5" s="368"/>
      <c r="F5" s="368"/>
      <c r="G5" s="368"/>
      <c r="H5" s="368"/>
      <c r="I5" s="368"/>
      <c r="J5" s="368"/>
      <c r="K5" s="368"/>
      <c r="L5" s="368"/>
      <c r="M5" s="368"/>
      <c r="N5" s="368"/>
      <c r="O5" s="368"/>
    </row>
    <row r="6" spans="1:15" ht="16.5">
      <c r="A6" s="368"/>
      <c r="B6" s="368"/>
      <c r="C6" s="368"/>
      <c r="D6" s="368"/>
      <c r="E6" s="368"/>
      <c r="F6" s="368"/>
      <c r="G6" s="368"/>
      <c r="H6" s="368"/>
      <c r="I6" s="368"/>
      <c r="J6" s="368"/>
      <c r="K6" s="368"/>
      <c r="L6" s="368"/>
      <c r="M6" s="368"/>
      <c r="N6" s="368"/>
      <c r="O6" s="368"/>
    </row>
    <row r="7" spans="1:15" ht="13.5" customHeigh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</row>
    <row r="8" spans="1:15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5" t="s">
        <v>33</v>
      </c>
    </row>
    <row r="9" spans="1:15" s="28" customFormat="1" ht="15" customHeight="1">
      <c r="A9" s="369" t="s">
        <v>37</v>
      </c>
      <c r="B9" s="369" t="s">
        <v>64</v>
      </c>
      <c r="C9" s="367" t="s">
        <v>20</v>
      </c>
      <c r="D9" s="350" t="s">
        <v>21</v>
      </c>
      <c r="E9" s="367" t="s">
        <v>65</v>
      </c>
      <c r="F9" s="373" t="s">
        <v>70</v>
      </c>
      <c r="G9" s="374"/>
      <c r="H9" s="374"/>
      <c r="I9" s="374"/>
      <c r="J9" s="374"/>
      <c r="K9" s="375"/>
      <c r="L9" s="373" t="s">
        <v>66</v>
      </c>
      <c r="M9" s="374"/>
      <c r="N9" s="375"/>
      <c r="O9" s="367" t="s">
        <v>67</v>
      </c>
    </row>
    <row r="10" spans="1:15" s="28" customFormat="1" ht="25.5" customHeight="1">
      <c r="A10" s="369"/>
      <c r="B10" s="369"/>
      <c r="C10" s="367"/>
      <c r="D10" s="351"/>
      <c r="E10" s="367"/>
      <c r="F10" s="367" t="s">
        <v>68</v>
      </c>
      <c r="G10" s="371" t="s">
        <v>69</v>
      </c>
      <c r="H10" s="376"/>
      <c r="I10" s="376"/>
      <c r="J10" s="376"/>
      <c r="K10" s="372"/>
      <c r="L10" s="367" t="s">
        <v>68</v>
      </c>
      <c r="M10" s="371" t="s">
        <v>71</v>
      </c>
      <c r="N10" s="372"/>
      <c r="O10" s="367"/>
    </row>
    <row r="11" spans="1:15" s="28" customFormat="1" ht="23.25" customHeight="1">
      <c r="A11" s="369"/>
      <c r="B11" s="369"/>
      <c r="C11" s="367"/>
      <c r="D11" s="351"/>
      <c r="E11" s="367"/>
      <c r="F11" s="367"/>
      <c r="G11" s="367" t="s">
        <v>72</v>
      </c>
      <c r="H11" s="367"/>
      <c r="I11" s="377" t="s">
        <v>88</v>
      </c>
      <c r="J11" s="377" t="s">
        <v>116</v>
      </c>
      <c r="K11" s="377" t="s">
        <v>73</v>
      </c>
      <c r="L11" s="367"/>
      <c r="M11" s="367" t="s">
        <v>74</v>
      </c>
      <c r="N11" s="370" t="s">
        <v>75</v>
      </c>
      <c r="O11" s="367"/>
    </row>
    <row r="12" spans="1:15" s="28" customFormat="1" ht="35.25" customHeight="1">
      <c r="A12" s="369"/>
      <c r="B12" s="369"/>
      <c r="C12" s="367"/>
      <c r="D12" s="352"/>
      <c r="E12" s="367"/>
      <c r="F12" s="367"/>
      <c r="G12" s="33" t="s">
        <v>76</v>
      </c>
      <c r="H12" s="33" t="s">
        <v>77</v>
      </c>
      <c r="I12" s="378"/>
      <c r="J12" s="378"/>
      <c r="K12" s="378"/>
      <c r="L12" s="367"/>
      <c r="M12" s="367"/>
      <c r="N12" s="370"/>
      <c r="O12" s="367"/>
    </row>
    <row r="13" spans="1:15" ht="7.5" customHeight="1">
      <c r="A13" s="9">
        <v>1</v>
      </c>
      <c r="B13" s="9">
        <v>2</v>
      </c>
      <c r="C13" s="9">
        <v>3</v>
      </c>
      <c r="D13" s="9">
        <v>4</v>
      </c>
      <c r="E13" s="9">
        <v>5</v>
      </c>
      <c r="F13" s="9">
        <v>6</v>
      </c>
      <c r="G13" s="9">
        <v>7</v>
      </c>
      <c r="H13" s="9">
        <v>8</v>
      </c>
      <c r="I13" s="9">
        <v>9</v>
      </c>
      <c r="J13" s="9">
        <v>10</v>
      </c>
      <c r="K13" s="9">
        <v>11</v>
      </c>
      <c r="L13" s="9">
        <v>12</v>
      </c>
      <c r="M13" s="9">
        <v>13</v>
      </c>
      <c r="N13" s="9">
        <v>14</v>
      </c>
      <c r="O13" s="9">
        <v>15</v>
      </c>
    </row>
    <row r="14" spans="1:15" ht="21.75" customHeight="1">
      <c r="A14" s="12">
        <v>1</v>
      </c>
      <c r="B14" s="25" t="s">
        <v>173</v>
      </c>
      <c r="C14" s="90">
        <v>926</v>
      </c>
      <c r="D14" s="25">
        <v>92604</v>
      </c>
      <c r="E14" s="206">
        <v>51655</v>
      </c>
      <c r="F14" s="206">
        <v>1541100</v>
      </c>
      <c r="G14" s="206">
        <v>664800</v>
      </c>
      <c r="H14" s="206">
        <v>0</v>
      </c>
      <c r="I14" s="206">
        <v>0</v>
      </c>
      <c r="J14" s="206">
        <v>0</v>
      </c>
      <c r="K14" s="206">
        <v>0</v>
      </c>
      <c r="L14" s="206">
        <v>1546100</v>
      </c>
      <c r="M14" s="206">
        <v>0</v>
      </c>
      <c r="N14" s="206">
        <v>0</v>
      </c>
      <c r="O14" s="206">
        <f>E14+F14-L14</f>
        <v>46655</v>
      </c>
    </row>
    <row r="15" spans="1:15" s="18" customFormat="1" ht="21.75" customHeight="1">
      <c r="A15" s="287" t="s">
        <v>53</v>
      </c>
      <c r="B15" s="287"/>
      <c r="C15" s="19"/>
      <c r="D15" s="19"/>
      <c r="E15" s="201">
        <f>E14</f>
        <v>51655</v>
      </c>
      <c r="F15" s="201">
        <f aca="true" t="shared" si="0" ref="F15:O15">F14</f>
        <v>1541100</v>
      </c>
      <c r="G15" s="201">
        <f t="shared" si="0"/>
        <v>664800</v>
      </c>
      <c r="H15" s="201">
        <f t="shared" si="0"/>
        <v>0</v>
      </c>
      <c r="I15" s="201">
        <f t="shared" si="0"/>
        <v>0</v>
      </c>
      <c r="J15" s="201">
        <f t="shared" si="0"/>
        <v>0</v>
      </c>
      <c r="K15" s="201">
        <f t="shared" si="0"/>
        <v>0</v>
      </c>
      <c r="L15" s="201">
        <f t="shared" si="0"/>
        <v>1546100</v>
      </c>
      <c r="M15" s="201">
        <f t="shared" si="0"/>
        <v>0</v>
      </c>
      <c r="N15" s="201">
        <f t="shared" si="0"/>
        <v>0</v>
      </c>
      <c r="O15" s="201">
        <f t="shared" si="0"/>
        <v>46655</v>
      </c>
    </row>
    <row r="16" ht="4.5" customHeight="1"/>
  </sheetData>
  <sheetProtection/>
  <mergeCells count="22">
    <mergeCell ref="F9:K9"/>
    <mergeCell ref="K11:K12"/>
    <mergeCell ref="O9:O12"/>
    <mergeCell ref="L9:N9"/>
    <mergeCell ref="A15:B15"/>
    <mergeCell ref="F10:F12"/>
    <mergeCell ref="G10:K10"/>
    <mergeCell ref="D9:D12"/>
    <mergeCell ref="I11:I12"/>
    <mergeCell ref="G11:H11"/>
    <mergeCell ref="E9:E12"/>
    <mergeCell ref="J11:J12"/>
    <mergeCell ref="M11:M12"/>
    <mergeCell ref="L10:L12"/>
    <mergeCell ref="K1:O3"/>
    <mergeCell ref="A5:O5"/>
    <mergeCell ref="A6:O6"/>
    <mergeCell ref="A9:A12"/>
    <mergeCell ref="B9:B12"/>
    <mergeCell ref="C9:C12"/>
    <mergeCell ref="N11:N12"/>
    <mergeCell ref="M10:N10"/>
  </mergeCells>
  <printOptions horizontalCentered="1"/>
  <pageMargins left="0.31496062992125984" right="0.2" top="0.54" bottom="0.42" header="0.5118110236220472" footer="0.42"/>
  <pageSetup horizontalDpi="600" verticalDpi="600" orientation="landscape" paperSize="9" r:id="rId1"/>
  <rowBreaks count="1" manualBreakCount="1">
    <brk id="2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podkrcie</cp:lastModifiedBy>
  <cp:lastPrinted>2010-11-16T06:40:42Z</cp:lastPrinted>
  <dcterms:created xsi:type="dcterms:W3CDTF">1998-12-09T13:02:10Z</dcterms:created>
  <dcterms:modified xsi:type="dcterms:W3CDTF">2010-12-07T10:34:53Z</dcterms:modified>
  <cp:category/>
  <cp:version/>
  <cp:contentType/>
  <cp:contentStatus/>
</cp:coreProperties>
</file>