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29" activeTab="7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</sheets>
  <definedNames>
    <definedName name="_xlnm.Print_Titles" localSheetId="0">'1'!$9:$9</definedName>
    <definedName name="_xlnm.Print_Titles" localSheetId="13">'12'!$9:$9</definedName>
    <definedName name="_xlnm.Print_Titles" localSheetId="1">'2'!$14:$14</definedName>
    <definedName name="_xlnm.Print_Titles" localSheetId="2">'3'!$12:$12</definedName>
    <definedName name="_xlnm.Print_Titles" localSheetId="3">'3a'!$13:$13</definedName>
    <definedName name="_xlnm.Print_Titles" localSheetId="7">'6'!$12:$12</definedName>
  </definedNames>
  <calcPr fullCalcOnLoad="1"/>
</workbook>
</file>

<file path=xl/sharedStrings.xml><?xml version="1.0" encoding="utf-8"?>
<sst xmlns="http://schemas.openxmlformats.org/spreadsheetml/2006/main" count="1545" uniqueCount="645">
  <si>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</si>
  <si>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</si>
  <si>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</si>
  <si>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</si>
  <si>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</si>
  <si>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</si>
  <si>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</si>
  <si>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</si>
  <si>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</si>
  <si>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</si>
  <si>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</si>
  <si>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</si>
  <si>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</si>
  <si>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</si>
  <si>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</si>
  <si>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</si>
  <si>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</si>
  <si>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</si>
  <si>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</si>
  <si>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</si>
  <si>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4300</t>
  </si>
  <si>
    <t>Zakup usług pozostałych</t>
  </si>
  <si>
    <t>2830</t>
  </si>
  <si>
    <t>Dotacja celowa z budżetu na finansowanie lub dofinansowanie zadań zleconych do realizacji pozostałym jednostkom nie zaliczanym do sektora finansów publicznych</t>
  </si>
  <si>
    <t>6230</t>
  </si>
  <si>
    <t>Dotacje celowe z budżetu na finansowanie lub dofinansowanie kosztów realizacji inwestycji i zakupów inwestycyjnych jednostek nie zaliczanych do sektora finansów publicznych</t>
  </si>
  <si>
    <t>4430</t>
  </si>
  <si>
    <t>Różne opłaty i składki</t>
  </si>
  <si>
    <t>6058</t>
  </si>
  <si>
    <t>Wydatki inwestycyjne jednostek budżetowych</t>
  </si>
  <si>
    <t>6059</t>
  </si>
  <si>
    <t>2850</t>
  </si>
  <si>
    <t>Wpłaty gmin na rzecz izb rolniczych w wysokości 2% uzyskanych wpływów z podatku rolnego</t>
  </si>
  <si>
    <t>3040</t>
  </si>
  <si>
    <t>Nagrody o charakterze szczególnym niezaliczone do wynagrodzeń</t>
  </si>
  <si>
    <t>4210</t>
  </si>
  <si>
    <t>Zakup materiałów i wyposażenia</t>
  </si>
  <si>
    <t>6050</t>
  </si>
  <si>
    <t>4170</t>
  </si>
  <si>
    <t>Wynagrodzenia bezosobowe</t>
  </si>
  <si>
    <t>4270</t>
  </si>
  <si>
    <t>Zakup usług remontowych</t>
  </si>
  <si>
    <t>4400</t>
  </si>
  <si>
    <t>Opłaty za administrowanie i czynsze za budynki, lokale i pomieszczenia garażowe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</si>
  <si>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</si>
  <si>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</si>
  <si>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</si>
  <si>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</si>
  <si>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</si>
  <si>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</si>
  <si>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</si>
  <si>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</si>
  <si>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</si>
  <si>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</si>
  <si>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</si>
  <si>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</si>
  <si>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</si>
  <si>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</si>
  <si>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</si>
  <si>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</si>
  <si>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4740</t>
  </si>
  <si>
    <t>Zakup materiałów papierniczych do sprzętu drukarskiego i urządzeń kserograficznych</t>
  </si>
  <si>
    <t>3030</t>
  </si>
  <si>
    <t xml:space="preserve">Różne wydatki na rzecz osób fizycznych </t>
  </si>
  <si>
    <t>3020</t>
  </si>
  <si>
    <t>Wydatki osobowe niezaliczone do wynagrodzeń</t>
  </si>
  <si>
    <t>3050</t>
  </si>
  <si>
    <t>Zasądzone renty</t>
  </si>
  <si>
    <t>4140</t>
  </si>
  <si>
    <t>Wpłaty na Państwowy Fundusz Rehabilitacji Osób Niepełnosprawnych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</si>
  <si>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</si>
  <si>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</si>
  <si>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</si>
  <si>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</si>
  <si>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</si>
  <si>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</si>
  <si>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</si>
  <si>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</si>
  <si>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</si>
  <si>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</si>
  <si>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4750</t>
  </si>
  <si>
    <t>Zakup akcesoriów komputerowych, w tym programów i licencji</t>
  </si>
  <si>
    <t>75075</t>
  </si>
  <si>
    <t>4380</t>
  </si>
  <si>
    <t>Zakup usług obejmujacych tłumaczenia</t>
  </si>
  <si>
    <t>4420</t>
  </si>
  <si>
    <t>Podróże służbowe zagraniczne</t>
  </si>
  <si>
    <t>75421</t>
  </si>
  <si>
    <t>4810</t>
  </si>
  <si>
    <t>Rezerwy</t>
  </si>
  <si>
    <t>4100</t>
  </si>
  <si>
    <t>Wynagrodzenia agencyjno-prowizyjne</t>
  </si>
  <si>
    <t>4610</t>
  </si>
  <si>
    <t>Koszty postępowania sądowego i prokuratorskiego</t>
  </si>
  <si>
    <t>8070</t>
  </si>
  <si>
    <t>Odsetki i dyskonto od skarbowych papierów wartościowych, kredytów i pożyczek oraz innych instrumentów finansowych, związanych z obsługą długu krajowego.</t>
  </si>
  <si>
    <t>8020</t>
  </si>
  <si>
    <t>Wypłaty z tytułu gwarancji i poręczeń</t>
  </si>
  <si>
    <t>75818</t>
  </si>
  <si>
    <t>3240</t>
  </si>
  <si>
    <t>Stypendia dla uczniów</t>
  </si>
  <si>
    <t>2540</t>
  </si>
  <si>
    <t>Dotacja podmiotowa z budżetu dla niepublicznej jednostki systemu oświaty</t>
  </si>
  <si>
    <t>4220</t>
  </si>
  <si>
    <t>Zakup środków żywności</t>
  </si>
  <si>
    <t>80113</t>
  </si>
  <si>
    <t>4500</t>
  </si>
  <si>
    <t>Pozostałe podatki na rzecz budżetów jednostek samorządu terytorialnego</t>
  </si>
  <si>
    <t>80148</t>
  </si>
  <si>
    <t>2800</t>
  </si>
  <si>
    <t>Dotacja celowa z budżetu dla pozostałych jednostek zaliczanych do sektora finansów publicznych</t>
  </si>
  <si>
    <t>85153</t>
  </si>
  <si>
    <t>Zwalczanie narkomanii</t>
  </si>
  <si>
    <t>2820</t>
  </si>
  <si>
    <t>Dotacja celowa z budżetu na finansowanie lub dofinansowanie zadań zleconych do realizacji stowarzyszeniom</t>
  </si>
  <si>
    <t>4330</t>
  </si>
  <si>
    <t>Zakup usług przez jednostki samorządu terytorialnego od innych jednostek samorządu terytorialnego</t>
  </si>
  <si>
    <t>Świadczenia rodzinne, świadczenia z funduszu alimentacyjneego oraz składki na ubezpieczenia emerytalne i rentowe z ubezpieczenia społecznego</t>
  </si>
  <si>
    <t>3110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</si>
  <si>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</si>
  <si>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</si>
  <si>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</si>
  <si>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</si>
  <si>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85216</t>
  </si>
  <si>
    <t>4520</t>
  </si>
  <si>
    <t>Opłaty na rzecz budżetów jednostek samorządu terytorialnego</t>
  </si>
  <si>
    <t>2480</t>
  </si>
  <si>
    <t>Dotacja podmiotowa z budżetu dla samorządowej instytucji kultury</t>
  </si>
  <si>
    <t>92601</t>
  </si>
  <si>
    <t>2650</t>
  </si>
  <si>
    <t>Dotacja przedmiotowa z budżetu dla zakładu budżetowego</t>
  </si>
  <si>
    <t>3250</t>
  </si>
  <si>
    <t>Stypendia różne</t>
  </si>
  <si>
    <t>Wydatki razem:</t>
  </si>
  <si>
    <t>wydatki 
jednostek
budżetowych</t>
  </si>
  <si>
    <t>Wydatki budżetu gminy na 2010 r.</t>
  </si>
  <si>
    <t>Moje boisko-Orlik 2012                                             2008-2010</t>
  </si>
  <si>
    <t>Plan dochodów budżetu gminy na 2010 r.</t>
  </si>
  <si>
    <t>Budowa ulicy Ogrodowej w Pińczowie                              2010-2012</t>
  </si>
  <si>
    <t>Dostawa i montaż wyposażenia biblioteki i świetlicy w bydynku nr 5 w Gackach                                  2009-2010</t>
  </si>
  <si>
    <t xml:space="preserve">Przebudowa i modernizacja Pińczowskiego Samorządowego Centrum Kultury w Pińczowie                                                      2007-2011 </t>
  </si>
  <si>
    <t>Budowa hali widowiskowo-sportowej wraz z otwartą infrastrukturą sportowo-rekreacyjną w Pińczowie               2009-2011</t>
  </si>
  <si>
    <t>Przebudowa targowicy miejskiej przy ul. Republiki Pińczowskiej w Pińczowie                                           2007-2010</t>
  </si>
  <si>
    <t>Budowa sali sportowej ogólnodostepnej przy ul. Szkolnej w Pińczowie                                                2008-2010</t>
  </si>
  <si>
    <t>Budowa wodociągu w Zawarży - Gmina Pińczów                                         2009-2010</t>
  </si>
  <si>
    <t>Dotacje rozwojowe</t>
  </si>
  <si>
    <t>Załącznik nr 1 do Uchwały Nr ………                          Rady Miejskiej w Pińczowie z dnia …………..      w sprawie uchwalenie budżetu Gminy                               na rok 2010</t>
  </si>
  <si>
    <t xml:space="preserve">Załącznik nr 2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</si>
  <si>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 xml:space="preserve">Załącznik nr 3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</si>
  <si>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r>
      <t xml:space="preserve">Projekt: </t>
    </r>
    <r>
      <rPr>
        <b/>
        <sz val="10"/>
        <rFont val="Times New Roman CE"/>
        <family val="0"/>
      </rPr>
      <t>Budowa przydomowych oczyszczalni ścieków w Gminie Pińczów</t>
    </r>
  </si>
  <si>
    <r>
      <t xml:space="preserve">Projekt: </t>
    </r>
    <r>
      <rPr>
        <b/>
        <sz val="10"/>
        <rFont val="Times New Roman CE"/>
        <family val="0"/>
      </rPr>
      <t xml:space="preserve">"Budowa wodociągu w Zawarży -gmina Pińczów" </t>
    </r>
  </si>
  <si>
    <r>
      <t xml:space="preserve">Projekt: </t>
    </r>
    <r>
      <rPr>
        <b/>
        <sz val="10"/>
        <rFont val="Times New Roman CE"/>
        <family val="0"/>
      </rPr>
      <t>"Budowa sali gimnastycznej ogólnodostępnej przy ul. Szkolnej w Pińczowie "</t>
    </r>
  </si>
  <si>
    <t>Wydatki poniesione do 31.12.2009 r.</t>
  </si>
  <si>
    <t>Wydatki w roku budżetowym 2010</t>
  </si>
  <si>
    <t>2012 rok</t>
  </si>
  <si>
    <t>po 2012 roku</t>
  </si>
  <si>
    <t>Planowane wydatki budżetowe na realizację zadań programu w latach 2011 - 2012</t>
  </si>
  <si>
    <t>2008-2012</t>
  </si>
  <si>
    <t>Projekt: "Przebudowa i Modernizacja Pińczowskiego Samorządowego Centrum Kultury w Pińczowie"</t>
  </si>
  <si>
    <t>2007-2011</t>
  </si>
  <si>
    <t>92120</t>
  </si>
  <si>
    <t>Razem 2011 - 2012</t>
  </si>
  <si>
    <t>wydatki poniesione do 31.12.2009 r.</t>
  </si>
  <si>
    <t xml:space="preserve">Załącznik nr 3a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</si>
  <si>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 xml:space="preserve">Załącznik nr 4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</si>
  <si>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>Załącznik nr 7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</t>
  </si>
  <si>
    <t xml:space="preserve">Załącznik nr 9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   </t>
  </si>
  <si>
    <t xml:space="preserve">Załącznik nr 8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 </t>
  </si>
  <si>
    <t>Załącznik nr 10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</t>
  </si>
  <si>
    <t>Załącznik nr 11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</t>
  </si>
  <si>
    <t xml:space="preserve">Załącznik nr 12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  </t>
  </si>
  <si>
    <t xml:space="preserve">Załącznik nr 13 do Uchwały Nr ………                                                                               Rady Miejskiej w Pińczowie z dnia …………..                                                                                                             w sprawie uchwalenie budżetu Gminy na rok 2010 </t>
  </si>
  <si>
    <t>Kwota
2010 r.</t>
  </si>
  <si>
    <t>rok budżetowy 2010 (8+9+10+11)</t>
  </si>
  <si>
    <t>A. 2 000 000    
B. 0
C. 0
D. 0</t>
  </si>
  <si>
    <t>A.  660 000   
B. 0
C. 0
D. 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</si>
  <si>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</si>
  <si>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</si>
  <si>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</si>
  <si>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</si>
  <si>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</si>
  <si>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</si>
  <si>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Wykup gruntu</t>
  </si>
  <si>
    <t>2011 r.</t>
  </si>
  <si>
    <t>2012 r.</t>
  </si>
  <si>
    <t>01009</t>
  </si>
  <si>
    <t>Upowszechnianie kultury i sportu wśród społeczności lokalnej Gminy Pińczów oraz promocja regionu na arenie krajowej i międzynarodowej</t>
  </si>
  <si>
    <t>Nagrody o charakterze szczególnym niezaliczone do wynagrodzeń § 3040</t>
  </si>
  <si>
    <t>Zarządzanie kryzysowe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</si>
  <si>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</si>
  <si>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</si>
  <si>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</si>
  <si>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</si>
  <si>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</si>
  <si>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</si>
  <si>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</si>
  <si>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2. Gimnazja</t>
  </si>
  <si>
    <t>Dochody</t>
  </si>
  <si>
    <t>Razem dział 921</t>
  </si>
  <si>
    <t>Przebudowa drogi Borków-Chwałowice</t>
  </si>
  <si>
    <t>3. Stołówki szkolne</t>
  </si>
  <si>
    <t>Ogółem:</t>
  </si>
  <si>
    <t>Zasiłki stałe</t>
  </si>
  <si>
    <t>Przedszkola</t>
  </si>
  <si>
    <t xml:space="preserve">Dotacje celowe otrzymane z budżetu państwa na realizację zadań bieżących gmin (związków gmin) </t>
  </si>
  <si>
    <t>2011 rok</t>
  </si>
  <si>
    <r>
      <t xml:space="preserve">Program:  </t>
    </r>
    <r>
      <rPr>
        <b/>
        <sz val="10"/>
        <rFont val="Times New Roman CE"/>
        <family val="0"/>
      </rPr>
      <t xml:space="preserve">Regionalny Program Operacyjny Województwa Świętokrzyskiego     </t>
    </r>
    <r>
      <rPr>
        <sz val="10"/>
        <rFont val="Times New Roman CE"/>
        <family val="1"/>
      </rPr>
      <t xml:space="preserve">  </t>
    </r>
  </si>
  <si>
    <r>
      <t>Priorytet:</t>
    </r>
    <r>
      <rPr>
        <b/>
        <sz val="10"/>
        <rFont val="Times New Roman CE"/>
        <family val="0"/>
      </rPr>
      <t xml:space="preserve"> 4 "Rozwój infrastruktury ochrony środowiska i energetycznej"</t>
    </r>
  </si>
  <si>
    <r>
      <t xml:space="preserve">Działanie: </t>
    </r>
    <r>
      <rPr>
        <b/>
        <sz val="10"/>
        <rFont val="Times New Roman CE"/>
        <family val="0"/>
      </rPr>
      <t>4.2 "Rozwój systemów lokalnej infrastruktury ochrony środowiska i energetycznej"</t>
    </r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</si>
  <si>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</si>
  <si>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</si>
  <si>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</t>
  </si>
  <si>
    <t>Ochrona zabytków i opieka nad zabytkami</t>
  </si>
  <si>
    <t>Zakup pomocy naukowych, dydaktycznych i książek § 4240</t>
  </si>
  <si>
    <t>Szkolenia pracowników niebędących członkami korpusu służby cywilnej                     § 4700</t>
  </si>
  <si>
    <t>Dotacje colowe otrzymane z budżetu państwa na realizację inwestycji i zakupów inwestycyjnych wałasnych gmin (związków gmin)</t>
  </si>
  <si>
    <t>Stołówki szkolne</t>
  </si>
  <si>
    <t>Budowa hali widowiskowo-sportowej wraz z otwartą infrastrukturą sportowo-rekreacyjną w Pińczowie</t>
  </si>
  <si>
    <t>Przebudowa ulicy Republiki Pińczowskiej w Pińczowie 2006-2010</t>
  </si>
  <si>
    <t xml:space="preserve">Zapobieganie chorobom i urazom lub inne programy zdrowotne oraz promocja zdrowia (badania diagnostyczne) </t>
  </si>
  <si>
    <t>e-świętorzyskie Rozbudowa Infrastruktury Informatycznej JST</t>
  </si>
  <si>
    <t>Budowa przydomowych oczyszczalni ścieków w Gminie Pińczów 2008-2011</t>
  </si>
  <si>
    <t>Rozbudowa drogi wojewódzkiej Nr 766 relacji Morawica-Węchadłów na odcinku Brzeście - ulica Republiki Pińczowskiej w miejscowości Pińczów" 2007-2009</t>
  </si>
  <si>
    <t>Rozbudowa drogi wojewódzkiej Nr 766 relacji Morawica-Węchadłów na odcinku Brzeście - ulica Republiki Pińczowskiej w miejscowości Pińczów 2007-2009</t>
  </si>
  <si>
    <r>
      <t xml:space="preserve">Różne opłaty i składki </t>
    </r>
    <r>
      <rPr>
        <sz val="10"/>
        <rFont val="Arial"/>
        <family val="0"/>
      </rPr>
      <t>§</t>
    </r>
    <r>
      <rPr>
        <sz val="10"/>
        <rFont val="Arial CE"/>
        <family val="2"/>
      </rPr>
      <t xml:space="preserve"> 4430</t>
    </r>
  </si>
  <si>
    <t>Przebudowa ulic: 7 Źródeł i Grodziskowej w Pińczowie 2008-2010</t>
  </si>
  <si>
    <r>
      <t>Priorytet:</t>
    </r>
    <r>
      <rPr>
        <b/>
        <sz val="10"/>
        <rFont val="Times New Roman CE"/>
        <family val="0"/>
      </rPr>
      <t xml:space="preserve"> 3 "Podniesienie jakości systemu komunikacyjnego regionu"</t>
    </r>
  </si>
  <si>
    <r>
      <t xml:space="preserve">Działanie: </t>
    </r>
    <r>
      <rPr>
        <b/>
        <sz val="10"/>
        <rFont val="Times New Roman CE"/>
        <family val="0"/>
      </rPr>
      <t>3.2 "Rozwój systemów lokalnej infrastruktury komunikacyjnej</t>
    </r>
  </si>
  <si>
    <r>
      <t xml:space="preserve">Projekt: </t>
    </r>
    <r>
      <rPr>
        <b/>
        <sz val="10"/>
        <rFont val="Times New Roman CE"/>
        <family val="0"/>
      </rPr>
      <t>"Przebudowa ulicy Republiki Pińczowskiej w Pińczowie"</t>
    </r>
  </si>
  <si>
    <t>2009-2010</t>
  </si>
  <si>
    <t>Organizacja wolnego czasu i aktywizacja społeczna dzieci i młodzieży z Gminy Pińczów poprzez zajęcia modelarskie /propagujące zdrowy styl życia bez alkoholu, narkotyków i innych używek/:                                                     - prowadzenie zajęć modelarskich oraz nauka pilotażu i sterowania modelami na koputerowym symulatorze lotów                                                                                                                                  - udział w zawodach                                                                                                               - organizacja zawodów</t>
  </si>
  <si>
    <t>Organizacja wolnego czasu i aktywizacja społeczna dzieci i młodzieży z Gminy Pińczów poprzez zajęcia sportowe /propagujące zdrowy styl życia bez alkoholu, narkotyków i innych używek/:                                    - prowadzenie sekcji: piłki nożnej                                   - udział w turniejach, meczach i innych imprezach sportowych na terenie gminy, regionu i kraju                               -organizacja lokalnych imprez sportowych - np.: mecze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</si>
  <si>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</si>
  <si>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</si>
  <si>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</si>
  <si>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</si>
  <si>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</si>
  <si>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</si>
  <si>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</si>
  <si>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</si>
  <si>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</si>
  <si>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</si>
  <si>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</si>
  <si>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</si>
  <si>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</si>
  <si>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</si>
  <si>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</si>
  <si>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</si>
  <si>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</si>
  <si>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</si>
  <si>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</si>
  <si>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</si>
  <si>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</si>
  <si>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</si>
  <si>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</si>
  <si>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</si>
  <si>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</si>
  <si>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</si>
  <si>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</si>
  <si>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</si>
  <si>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</si>
  <si>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</si>
  <si>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</si>
  <si>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</si>
  <si>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</si>
  <si>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</si>
  <si>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</si>
  <si>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</si>
  <si>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</si>
  <si>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</si>
  <si>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</si>
  <si>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</si>
  <si>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</si>
  <si>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</si>
  <si>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</si>
  <si>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</si>
  <si>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</si>
  <si>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</si>
  <si>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</si>
  <si>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Nazwa zadania</t>
  </si>
  <si>
    <t>Dochody
ogółem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</si>
  <si>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</si>
  <si>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</si>
  <si>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</si>
  <si>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</si>
  <si>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</si>
  <si>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</si>
  <si>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</si>
  <si>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</si>
  <si>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</si>
  <si>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</si>
  <si>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</si>
  <si>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</si>
  <si>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</si>
  <si>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</si>
  <si>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</si>
  <si>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</si>
  <si>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</si>
  <si>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</si>
  <si>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</si>
  <si>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</si>
  <si>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ogółem</t>
  </si>
  <si>
    <t>w tym: dotacja
z budżetu</t>
  </si>
  <si>
    <t>Nazwa jednostki
 otrzymującej dotację</t>
  </si>
  <si>
    <t>Zakres</t>
  </si>
  <si>
    <t>Ogółem kwota dotacji</t>
  </si>
  <si>
    <t>Nazwa instytucji</t>
  </si>
  <si>
    <t>Kwota dotacji</t>
  </si>
  <si>
    <t>Udzielone pożyczki</t>
  </si>
  <si>
    <t>Wykup papierów wartościowych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</si>
  <si>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</si>
  <si>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</si>
  <si>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</si>
  <si>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</si>
  <si>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</si>
  <si>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</si>
  <si>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</si>
  <si>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</si>
  <si>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</si>
  <si>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</si>
  <si>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</si>
  <si>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</si>
  <si>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</si>
  <si>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</si>
  <si>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</si>
  <si>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</si>
  <si>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Inne papiery wartościowe</t>
  </si>
  <si>
    <t>§ 931</t>
  </si>
  <si>
    <t>9.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</si>
  <si>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</si>
  <si>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</si>
  <si>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</si>
  <si>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</si>
  <si>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</si>
  <si>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</si>
  <si>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</si>
  <si>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</si>
  <si>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</si>
  <si>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</si>
  <si>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</si>
  <si>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</si>
  <si>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</si>
  <si>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</si>
  <si>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</si>
  <si>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</si>
  <si>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</si>
  <si>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</si>
  <si>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</si>
  <si>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</si>
  <si>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</si>
  <si>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</si>
  <si>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</si>
  <si>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</si>
  <si>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</si>
  <si>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</si>
  <si>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</si>
  <si>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</si>
  <si>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</si>
  <si>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</si>
  <si>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</si>
  <si>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</si>
  <si>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</si>
  <si>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</si>
  <si>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</si>
  <si>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</si>
  <si>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</si>
  <si>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</si>
  <si>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</si>
  <si>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</si>
  <si>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</si>
  <si>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</si>
  <si>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</si>
  <si>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</si>
  <si>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</si>
  <si>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</si>
  <si>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</si>
  <si>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</si>
  <si>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</si>
  <si>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</si>
  <si>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</si>
  <si>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</si>
  <si>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</si>
  <si>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</si>
  <si>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</si>
  <si>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</si>
  <si>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</si>
  <si>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</si>
  <si>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</si>
  <si>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</si>
  <si>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</si>
  <si>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</si>
  <si>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</si>
  <si>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</si>
  <si>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</si>
  <si>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</si>
  <si>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</si>
  <si>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</si>
  <si>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</si>
  <si>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</si>
  <si>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</si>
  <si>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</si>
  <si>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</si>
  <si>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</si>
  <si>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</si>
  <si>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</si>
  <si>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</si>
  <si>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</si>
  <si>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</si>
  <si>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</si>
  <si>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</si>
  <si>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</si>
  <si>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</si>
  <si>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</si>
  <si>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</si>
  <si>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</si>
  <si>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</si>
  <si>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</si>
  <si>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</si>
  <si>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</si>
  <si>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</si>
  <si>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</si>
  <si>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</si>
  <si>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</si>
  <si>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</si>
  <si>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</si>
  <si>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</si>
  <si>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</si>
  <si>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</si>
  <si>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</si>
  <si>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</si>
  <si>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</si>
  <si>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</si>
  <si>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</si>
  <si>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</si>
  <si>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</si>
  <si>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</si>
  <si>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</si>
  <si>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</si>
  <si>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</si>
  <si>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</si>
  <si>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</si>
  <si>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</si>
  <si>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</si>
  <si>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</si>
  <si>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</si>
  <si>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</si>
  <si>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</si>
  <si>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</si>
  <si>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</si>
  <si>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</si>
  <si>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</si>
  <si>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</si>
  <si>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</si>
  <si>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</si>
  <si>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</si>
  <si>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</si>
  <si>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</si>
  <si>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</si>
  <si>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</si>
  <si>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</si>
  <si>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</si>
  <si>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</si>
  <si>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</si>
  <si>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</si>
  <si>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</si>
  <si>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</si>
  <si>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</si>
  <si>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</si>
  <si>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</si>
  <si>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</si>
  <si>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</si>
  <si>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</si>
  <si>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</si>
  <si>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</si>
  <si>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</si>
  <si>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</si>
  <si>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</si>
  <si>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</si>
  <si>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</si>
  <si>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</si>
  <si>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</si>
  <si>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</si>
  <si>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</si>
  <si>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</si>
  <si>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</si>
  <si>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</si>
  <si>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</si>
  <si>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</si>
  <si>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</si>
  <si>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</si>
  <si>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</si>
  <si>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</si>
  <si>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</si>
  <si>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</si>
  <si>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</si>
  <si>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</si>
  <si>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</si>
  <si>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</si>
  <si>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</si>
  <si>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</si>
  <si>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</si>
  <si>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</si>
  <si>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</si>
  <si>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</si>
  <si>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</si>
  <si>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</si>
  <si>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</si>
  <si>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</si>
  <si>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</si>
  <si>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</si>
  <si>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</si>
  <si>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</si>
  <si>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</si>
  <si>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</si>
  <si>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</si>
  <si>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</si>
  <si>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</si>
  <si>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</si>
  <si>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</si>
  <si>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</si>
  <si>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</si>
  <si>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</si>
  <si>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</si>
  <si>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</si>
  <si>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</si>
  <si>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</si>
  <si>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</si>
  <si>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</si>
  <si>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</si>
  <si>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</si>
  <si>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</si>
  <si>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</si>
  <si>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</si>
  <si>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</si>
  <si>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</si>
  <si>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</si>
  <si>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</si>
  <si>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</si>
  <si>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</si>
  <si>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</si>
  <si>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</si>
  <si>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</si>
  <si>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</si>
  <si>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</si>
  <si>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</si>
  <si>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</si>
  <si>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</si>
  <si>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</si>
  <si>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</si>
  <si>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</si>
  <si>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</si>
  <si>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</si>
  <si>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</si>
  <si>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</si>
  <si>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</si>
  <si>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</si>
  <si>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92695</t>
  </si>
  <si>
    <t>A. 0    
B. 0
C. 0
D. 0</t>
  </si>
  <si>
    <t>Urząd Miejski w Pińczowie</t>
  </si>
  <si>
    <t>Razem dział 010</t>
  </si>
  <si>
    <t>X</t>
  </si>
  <si>
    <t>Budowa ulicy Przemysłowej - projekt i wykonastwo 2006-2009</t>
  </si>
  <si>
    <t>Razem dział 600</t>
  </si>
  <si>
    <t>Razem dział 700</t>
  </si>
  <si>
    <t>Razem dział 801</t>
  </si>
  <si>
    <t>Razem dział 900</t>
  </si>
  <si>
    <t>Rezem dział 926</t>
  </si>
  <si>
    <t>Razem dział 750</t>
  </si>
  <si>
    <t>Spółki wodne</t>
  </si>
  <si>
    <t>1. Szkoły Podstawowe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</si>
  <si>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</si>
  <si>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</si>
  <si>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</si>
  <si>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</si>
  <si>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</si>
  <si>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</si>
  <si>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wyłoniona w drodze konkursu</t>
  </si>
  <si>
    <t>Grzywny, mandaty i inne kary pieniężne od osób fizycznych § 0570</t>
  </si>
  <si>
    <t>wydatki do poniesienia po 2012 roku</t>
  </si>
  <si>
    <t>A.2 000 000
B. 0
C. 0
D. 0</t>
  </si>
  <si>
    <t>A. 660 000
B. 0
C. 0
D. 0</t>
  </si>
  <si>
    <t>A. 2 660 000  
B. 0
C. 0
D. 0</t>
  </si>
  <si>
    <t>Klimatyzacja w pomieszczeniach poddasza</t>
  </si>
  <si>
    <t>Przebudowa drogi w Gackach (koło Szkoły)</t>
  </si>
  <si>
    <t>rok budżetowy 2010 (7+8+9+10)</t>
  </si>
  <si>
    <r>
      <t xml:space="preserve">Program:  </t>
    </r>
    <r>
      <rPr>
        <b/>
        <sz val="10"/>
        <rFont val="Times New Roman CE"/>
        <family val="0"/>
      </rPr>
      <t xml:space="preserve">Program Rozwoju Obszarów Wiejskich  </t>
    </r>
    <r>
      <rPr>
        <sz val="10"/>
        <rFont val="Times New Roman CE"/>
        <family val="1"/>
      </rPr>
      <t xml:space="preserve">  </t>
    </r>
  </si>
  <si>
    <r>
      <t xml:space="preserve">Działanie: </t>
    </r>
    <r>
      <rPr>
        <b/>
        <sz val="10"/>
        <rFont val="Times New Roman CE"/>
        <family val="0"/>
      </rPr>
      <t>321 "Podstawowe usługi dla gospodarki i ludności wiejskiej"</t>
    </r>
  </si>
  <si>
    <r>
      <t>Priorytet:</t>
    </r>
    <r>
      <rPr>
        <b/>
        <sz val="10"/>
        <rFont val="Times New Roman CE"/>
        <family val="1"/>
      </rPr>
      <t xml:space="preserve"> 5 "Wzrost jakości infrastruktury społecznej oraz inwestycje w dziedzictwo kulturowe, turystykę i sport"</t>
    </r>
  </si>
  <si>
    <r>
      <t>Działanie: 5.3</t>
    </r>
    <r>
      <rPr>
        <b/>
        <sz val="10"/>
        <rFont val="Times New Roman CE"/>
        <family val="0"/>
      </rPr>
      <t xml:space="preserve"> "Inwestycje w sferę dziedzictwa kulturowego, turystyki i sportu"</t>
    </r>
  </si>
  <si>
    <r>
      <t>Działanie:</t>
    </r>
    <r>
      <rPr>
        <b/>
        <sz val="10"/>
        <rFont val="Times New Roman CE"/>
        <family val="0"/>
      </rPr>
      <t xml:space="preserve"> 5.2 "Podniesienie jakości usług publicznych poprzez wspieranie placówek edukacyjnych i kulturalnych"</t>
    </r>
  </si>
  <si>
    <r>
      <t>Priorytet:</t>
    </r>
    <r>
      <rPr>
        <b/>
        <sz val="10"/>
        <rFont val="Times New Roman CE"/>
        <family val="0"/>
      </rPr>
      <t xml:space="preserve"> 3 "Jakość życia na obszarach wiejskich i różnicowanie gospodarki wiejskiej</t>
    </r>
  </si>
  <si>
    <t>Obiekty sportowe</t>
  </si>
  <si>
    <t>Plan na 2010 r.</t>
  </si>
  <si>
    <t>Stowarzyszenie Pomocy Dzieciom Niepełnosprawnym "Świetlik"</t>
  </si>
  <si>
    <t>Dotacje celowe</t>
  </si>
  <si>
    <t>Dotacje podmiotowe w 2010 r.</t>
  </si>
  <si>
    <t>I. Dotacje dla jednostek sektora finansów publicznych</t>
  </si>
  <si>
    <t>II. Dotacje dla jednostek spoza sektora finansów publicznych</t>
  </si>
  <si>
    <t>Dotacje przedmiotowe w 2010 r.</t>
  </si>
  <si>
    <t>Plan dochodów i wydatków dochodów własnych na 2010 r.</t>
  </si>
  <si>
    <t>Plan przychodów i wydatków zakładów budżetowych na 2010 r.</t>
  </si>
  <si>
    <t>na pierwsze wyposażenie</t>
  </si>
  <si>
    <t>wynagrodzenia i składkiod niech naliczane</t>
  </si>
  <si>
    <t>wydatki związane z realizacją statutowych zadań</t>
  </si>
  <si>
    <t>Wydatki jednostek budżetowych</t>
  </si>
  <si>
    <t>Dotacjena zadania bieżące</t>
  </si>
  <si>
    <t>Świadczenia na rzecz osób fizycznych</t>
  </si>
  <si>
    <t>Wydatki na programy finansowane z udziałem środków, o których mowa a art.. 5 ust. 1 pkt 2 i 3</t>
  </si>
  <si>
    <t>Wydatki na obsługę długu (odsetki)</t>
  </si>
  <si>
    <t>Wydatki
z tytułu poręczeń
i gwarancji</t>
  </si>
  <si>
    <t>inwestycje i zakupy inwestycyjne</t>
  </si>
  <si>
    <t>zakup i objęcie akcji i udziałów</t>
  </si>
  <si>
    <t>wniesienie wkładów do spółek prawa handlowego</t>
  </si>
  <si>
    <t>Dochody i wydatki związane z realizacją zadań realizowanych na podstawie porozumień (umów) między jednostkami samorządu terytorialnego w 2010 r.</t>
  </si>
  <si>
    <t>wynagrodzenia i składki od niech naliczane</t>
  </si>
  <si>
    <t>Dotacje na zadania bieżące</t>
  </si>
  <si>
    <t>Wydatki jednostek budżetowy</t>
  </si>
  <si>
    <t>Dochody i wydatki związane z realizacją zadań z zakresu administracji rządowej i innych zadań zleconych odrębnymi ustawami w 2010 r.</t>
  </si>
  <si>
    <t>Plan przychodów i rozchodów budżetu w 2010 r.</t>
  </si>
  <si>
    <t>Wydatki majątkowe na programy i projekty realizowane ze środków pochodzących z budżetu Unii Europejskiej oraz innych źródeł zagranicznych, niepodlegających zwrotowi na 2010 rok</t>
  </si>
  <si>
    <t>Wydatki na programy i projekty realizowane ze środków pochodzących z budżetu Unii Europejskiej oraz innych źródeł zagranicznych, niepodlegających zwrotowi na 2010 rok</t>
  </si>
  <si>
    <t>Zadania inwestycyjne roczne w 2010 r.</t>
  </si>
  <si>
    <t>Limity wydatków na wieloletnie programy inwestycyjne w latach 2010 - 2012</t>
  </si>
  <si>
    <t>Przebudowa drogi Grochowiska</t>
  </si>
  <si>
    <t>Przebudowa drogi Zagość Stara</t>
  </si>
  <si>
    <t>01041</t>
  </si>
  <si>
    <t>Program rozwoju Obszarów Wiejskich 2007-2013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</si>
  <si>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</si>
  <si>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</si>
  <si>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</si>
  <si>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</si>
  <si>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</si>
  <si>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</si>
  <si>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</si>
  <si>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</si>
  <si>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</si>
  <si>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</si>
  <si>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</si>
  <si>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Załącznik nr 4a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</t>
  </si>
  <si>
    <t>Przewodniczący</t>
  </si>
  <si>
    <t>Rady Miejskiej</t>
  </si>
  <si>
    <t>Marek OMASTA</t>
  </si>
  <si>
    <t xml:space="preserve">                                                                                                                                         Rady Miejskiej</t>
  </si>
  <si>
    <t>Załącznik nr 5 do Uchwały Nr XLI/400/09                                                                               Rady Miejskiej w Pińczowie z dnia 29 grudnia 2009 r.                                                                                                             w sprawie uchwalenie budżetu Gminy na rok 2010</t>
  </si>
  <si>
    <t>Załącznik nr 6 do Uchwały Nr XLI/400/09                                                                              Rady Miejskiej w Pińczowie z dnia 29 grudnia 2009 r.                                                                                                            w sprawie uchwalenie budżetu Gminy na rok 2010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</si>
</sst>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b/>
      <sz val="10"/>
      <name val="Times New Roman CE"/>
      <family val="0"/>
    </font>
    <font>
      <sz val="10"/>
      <color indexed="8"/>
      <name val="Arial CE"/>
      <family val="2"/>
    </font>
    <font>
      <sz val="8"/>
      <name val="Arial"/>
      <family val="2"/>
    </font>
    <font>
      <b/>
      <sz val="6"/>
      <name val="Arial CE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right"/>
    </xf>
    <xf numFmtId="0" fontId="32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3" fillId="0" borderId="14" xfId="0" applyFont="1" applyBorder="1" applyAlignment="1" quotePrefix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 quotePrefix="1">
      <alignment/>
    </xf>
    <xf numFmtId="0" fontId="0" fillId="0" borderId="11" xfId="0" applyBorder="1" applyAlignment="1">
      <alignment horizontal="left" vertical="center" indent="2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21" borderId="10" xfId="0" applyNumberFormat="1" applyFont="1" applyFill="1" applyBorder="1" applyAlignment="1" applyProtection="1">
      <alignment horizontal="left" vertical="center" wrapText="1"/>
      <protection/>
    </xf>
    <xf numFmtId="3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left" vertical="center" wrapText="1"/>
      <protection/>
    </xf>
    <xf numFmtId="3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3" fontId="41" fillId="0" borderId="10" xfId="0" applyNumberFormat="1" applyFont="1" applyFill="1" applyBorder="1" applyAlignment="1" applyProtection="1">
      <alignment horizontal="center" vertical="center" wrapText="1"/>
      <protection/>
    </xf>
    <xf numFmtId="3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21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/>
    </xf>
    <xf numFmtId="0" fontId="4" fillId="2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7" xfId="0" applyFon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left" vertical="center" indent="2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/>
    </xf>
    <xf numFmtId="3" fontId="33" fillId="0" borderId="0" xfId="0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center" wrapText="1"/>
    </xf>
    <xf numFmtId="3" fontId="48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49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 quotePrefix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3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21" borderId="16" xfId="0" applyNumberFormat="1" applyFont="1" applyFill="1" applyBorder="1" applyAlignment="1" applyProtection="1">
      <alignment horizontal="center" vertical="center" wrapText="1"/>
      <protection/>
    </xf>
    <xf numFmtId="0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9" fillId="21" borderId="10" xfId="0" applyFont="1" applyFill="1" applyBorder="1" applyAlignment="1">
      <alignment wrapText="1"/>
    </xf>
    <xf numFmtId="3" fontId="41" fillId="21" borderId="10" xfId="0" applyNumberFormat="1" applyFont="1" applyFill="1" applyBorder="1" applyAlignment="1" applyProtection="1">
      <alignment horizontal="center" vertical="center" wrapText="1"/>
      <protection/>
    </xf>
    <xf numFmtId="0" fontId="41" fillId="20" borderId="16" xfId="0" applyNumberFormat="1" applyFont="1" applyFill="1" applyBorder="1" applyAlignment="1" applyProtection="1">
      <alignment horizontal="center" vertical="center" wrapText="1"/>
      <protection/>
    </xf>
    <xf numFmtId="0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49" fillId="20" borderId="10" xfId="0" applyFont="1" applyFill="1" applyBorder="1" applyAlignment="1">
      <alignment wrapText="1"/>
    </xf>
    <xf numFmtId="3" fontId="41" fillId="2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Border="1" applyAlignment="1" quotePrefix="1">
      <alignment horizontal="left" vertical="center"/>
    </xf>
    <xf numFmtId="0" fontId="33" fillId="0" borderId="10" xfId="0" applyFont="1" applyBorder="1" applyAlignment="1" quotePrefix="1">
      <alignment horizontal="left" vertical="center"/>
    </xf>
    <xf numFmtId="0" fontId="33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0" fontId="4" fillId="20" borderId="18" xfId="0" applyFont="1" applyFill="1" applyBorder="1" applyAlignment="1">
      <alignment/>
    </xf>
    <xf numFmtId="0" fontId="4" fillId="20" borderId="19" xfId="0" applyFont="1" applyFill="1" applyBorder="1" applyAlignment="1">
      <alignment/>
    </xf>
    <xf numFmtId="0" fontId="4" fillId="20" borderId="16" xfId="0" applyFon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9" fontId="41" fillId="20" borderId="10" xfId="0" applyNumberFormat="1" applyFont="1" applyFill="1" applyBorder="1" applyAlignment="1" applyProtection="1">
      <alignment horizontal="center" vertical="center" wrapText="1"/>
      <protection/>
    </xf>
    <xf numFmtId="49" fontId="51" fillId="24" borderId="20" xfId="0" applyFont="1" applyAlignment="1">
      <alignment horizontal="center" vertical="center" wrapText="1"/>
    </xf>
    <xf numFmtId="49" fontId="51" fillId="24" borderId="20" xfId="0" applyFont="1" applyAlignment="1">
      <alignment horizontal="left" vertical="center" wrapText="1"/>
    </xf>
    <xf numFmtId="49" fontId="51" fillId="25" borderId="20" xfId="0" applyFont="1" applyFill="1" applyAlignment="1">
      <alignment horizontal="center" vertical="center" wrapText="1"/>
    </xf>
    <xf numFmtId="49" fontId="51" fillId="25" borderId="20" xfId="0" applyFont="1" applyFill="1" applyAlignment="1">
      <alignment horizontal="left" vertical="center" wrapText="1"/>
    </xf>
    <xf numFmtId="49" fontId="51" fillId="26" borderId="20" xfId="0" applyFont="1" applyFill="1" applyAlignment="1">
      <alignment horizontal="center" vertical="center" wrapText="1"/>
    </xf>
    <xf numFmtId="49" fontId="51" fillId="26" borderId="20" xfId="0" applyFont="1" applyFill="1" applyAlignment="1">
      <alignment horizontal="left" vertical="center" wrapText="1"/>
    </xf>
    <xf numFmtId="3" fontId="51" fillId="25" borderId="20" xfId="0" applyNumberFormat="1" applyFont="1" applyFill="1" applyAlignment="1">
      <alignment horizontal="right" vertical="center" wrapText="1"/>
    </xf>
    <xf numFmtId="3" fontId="51" fillId="26" borderId="20" xfId="0" applyNumberFormat="1" applyFont="1" applyFill="1" applyAlignment="1">
      <alignment horizontal="right" vertical="center" wrapText="1"/>
    </xf>
    <xf numFmtId="3" fontId="51" fillId="24" borderId="20" xfId="0" applyNumberFormat="1" applyFont="1" applyAlignment="1">
      <alignment horizontal="right" vertical="center" wrapText="1"/>
    </xf>
    <xf numFmtId="3" fontId="52" fillId="24" borderId="2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wrapText="1"/>
    </xf>
    <xf numFmtId="0" fontId="33" fillId="0" borderId="1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 quotePrefix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9" fontId="51" fillId="25" borderId="2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52" fillId="24" borderId="2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3" fontId="3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9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3" fillId="20" borderId="17" xfId="0" applyFont="1" applyFill="1" applyBorder="1" applyAlignment="1">
      <alignment horizontal="center" vertical="center" wrapText="1"/>
    </xf>
    <xf numFmtId="0" fontId="13" fillId="20" borderId="15" xfId="0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zoomScaleSheetLayoutView="100" zoomScalePageLayoutView="0" workbookViewId="0" topLeftCell="A94">
      <selection activeCell="D127" sqref="D127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204" t="s">
        <v>146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8">
      <c r="A6" s="203" t="s">
        <v>137</v>
      </c>
      <c r="B6" s="203"/>
      <c r="C6" s="203"/>
      <c r="D6" s="203"/>
      <c r="E6" s="203"/>
      <c r="F6" s="203"/>
    </row>
    <row r="8" spans="1:6" s="20" customFormat="1" ht="25.5">
      <c r="A8" s="19" t="s">
        <v>233</v>
      </c>
      <c r="B8" s="19" t="s">
        <v>234</v>
      </c>
      <c r="C8" s="19" t="s">
        <v>235</v>
      </c>
      <c r="D8" s="19" t="s">
        <v>236</v>
      </c>
      <c r="E8" s="19" t="s">
        <v>266</v>
      </c>
      <c r="F8" s="19" t="s">
        <v>267</v>
      </c>
    </row>
    <row r="9" spans="1:6" s="15" customFormat="1" ht="7.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12.75">
      <c r="A10" s="73" t="s">
        <v>346</v>
      </c>
      <c r="B10" s="133"/>
      <c r="C10" s="133"/>
      <c r="D10" s="64" t="s">
        <v>347</v>
      </c>
      <c r="E10" s="65">
        <v>0</v>
      </c>
      <c r="F10" s="65">
        <f>F11+F14</f>
        <v>898776</v>
      </c>
    </row>
    <row r="11" spans="1:6" ht="12.75">
      <c r="A11" s="134"/>
      <c r="B11" s="66" t="s">
        <v>348</v>
      </c>
      <c r="C11" s="66"/>
      <c r="D11" s="67" t="s">
        <v>349</v>
      </c>
      <c r="E11" s="68">
        <v>0</v>
      </c>
      <c r="F11" s="68">
        <f>F13+F12</f>
        <v>818776</v>
      </c>
    </row>
    <row r="12" spans="1:6" s="141" customFormat="1" ht="12.75">
      <c r="A12" s="135"/>
      <c r="B12" s="69"/>
      <c r="C12" s="69">
        <v>6208</v>
      </c>
      <c r="D12" s="70" t="s">
        <v>145</v>
      </c>
      <c r="E12" s="71">
        <v>0</v>
      </c>
      <c r="F12" s="71">
        <f>311000+340676</f>
        <v>651676</v>
      </c>
    </row>
    <row r="13" spans="1:6" ht="33.75">
      <c r="A13" s="135"/>
      <c r="B13" s="69"/>
      <c r="C13" s="69" t="s">
        <v>350</v>
      </c>
      <c r="D13" s="70" t="s">
        <v>351</v>
      </c>
      <c r="E13" s="71">
        <v>0</v>
      </c>
      <c r="F13" s="71">
        <f>107100+60000</f>
        <v>167100</v>
      </c>
    </row>
    <row r="14" spans="1:6" ht="12.75">
      <c r="A14" s="134"/>
      <c r="B14" s="171" t="s">
        <v>625</v>
      </c>
      <c r="C14" s="66"/>
      <c r="D14" s="67" t="s">
        <v>626</v>
      </c>
      <c r="E14" s="68"/>
      <c r="F14" s="68">
        <f>F15</f>
        <v>80000</v>
      </c>
    </row>
    <row r="15" spans="1:6" ht="33.75">
      <c r="A15" s="135"/>
      <c r="B15" s="69"/>
      <c r="C15" s="69">
        <v>6298</v>
      </c>
      <c r="D15" s="70" t="s">
        <v>351</v>
      </c>
      <c r="E15" s="71"/>
      <c r="F15" s="71">
        <v>80000</v>
      </c>
    </row>
    <row r="16" spans="1:6" ht="12.75">
      <c r="A16" s="73" t="s">
        <v>352</v>
      </c>
      <c r="B16" s="133"/>
      <c r="C16" s="133"/>
      <c r="D16" s="64" t="s">
        <v>353</v>
      </c>
      <c r="E16" s="65">
        <f>E17</f>
        <v>200000</v>
      </c>
      <c r="F16" s="65">
        <f>F17</f>
        <v>5510000</v>
      </c>
    </row>
    <row r="17" spans="1:6" ht="12.75">
      <c r="A17" s="134"/>
      <c r="B17" s="66" t="s">
        <v>354</v>
      </c>
      <c r="C17" s="66"/>
      <c r="D17" s="67" t="s">
        <v>355</v>
      </c>
      <c r="E17" s="68">
        <f>E18+E19+E21</f>
        <v>200000</v>
      </c>
      <c r="F17" s="68">
        <f>F20+F21</f>
        <v>5510000</v>
      </c>
    </row>
    <row r="18" spans="1:6" ht="12.75">
      <c r="A18" s="135"/>
      <c r="B18" s="69"/>
      <c r="C18" s="69" t="s">
        <v>356</v>
      </c>
      <c r="D18" s="70" t="s">
        <v>357</v>
      </c>
      <c r="E18" s="71">
        <v>100000</v>
      </c>
      <c r="F18" s="71">
        <v>0</v>
      </c>
    </row>
    <row r="19" spans="1:6" ht="12.75">
      <c r="A19" s="135"/>
      <c r="B19" s="69"/>
      <c r="C19" s="69" t="s">
        <v>358</v>
      </c>
      <c r="D19" s="70" t="s">
        <v>359</v>
      </c>
      <c r="E19" s="71">
        <v>100000</v>
      </c>
      <c r="F19" s="71">
        <v>0</v>
      </c>
    </row>
    <row r="20" spans="1:6" ht="12.75">
      <c r="A20" s="135"/>
      <c r="B20" s="69"/>
      <c r="C20" s="69">
        <v>6208</v>
      </c>
      <c r="D20" s="70" t="s">
        <v>145</v>
      </c>
      <c r="E20" s="71">
        <v>0</v>
      </c>
      <c r="F20" s="71">
        <v>3510000</v>
      </c>
    </row>
    <row r="21" spans="1:6" ht="33.75">
      <c r="A21" s="135"/>
      <c r="B21" s="69"/>
      <c r="C21" s="69">
        <v>6330</v>
      </c>
      <c r="D21" s="70" t="s">
        <v>215</v>
      </c>
      <c r="E21" s="71">
        <v>0</v>
      </c>
      <c r="F21" s="71">
        <v>2000000</v>
      </c>
    </row>
    <row r="22" spans="1:6" s="17" customFormat="1" ht="12.75">
      <c r="A22" s="73" t="s">
        <v>360</v>
      </c>
      <c r="B22" s="133"/>
      <c r="C22" s="133"/>
      <c r="D22" s="64" t="s">
        <v>361</v>
      </c>
      <c r="E22" s="65">
        <f>E25+E23</f>
        <v>570000</v>
      </c>
      <c r="F22" s="65">
        <f>F25</f>
        <v>1000000</v>
      </c>
    </row>
    <row r="23" spans="1:6" ht="12.75">
      <c r="A23" s="134"/>
      <c r="B23" s="66">
        <v>70004</v>
      </c>
      <c r="C23" s="66"/>
      <c r="D23" s="67" t="s">
        <v>479</v>
      </c>
      <c r="E23" s="68">
        <f>E24</f>
        <v>350000</v>
      </c>
      <c r="F23" s="68">
        <v>0</v>
      </c>
    </row>
    <row r="24" spans="1:6" ht="45">
      <c r="A24" s="135"/>
      <c r="B24" s="69"/>
      <c r="C24" s="136" t="s">
        <v>366</v>
      </c>
      <c r="D24" s="70" t="s">
        <v>367</v>
      </c>
      <c r="E24" s="71">
        <v>350000</v>
      </c>
      <c r="F24" s="71">
        <v>0</v>
      </c>
    </row>
    <row r="25" spans="1:6" ht="12.75">
      <c r="A25" s="134"/>
      <c r="B25" s="66" t="s">
        <v>362</v>
      </c>
      <c r="C25" s="66"/>
      <c r="D25" s="67" t="s">
        <v>363</v>
      </c>
      <c r="E25" s="68">
        <f>E26+E27+E28</f>
        <v>220000</v>
      </c>
      <c r="F25" s="68">
        <f>F26+F27+F28</f>
        <v>1000000</v>
      </c>
    </row>
    <row r="26" spans="1:6" ht="22.5">
      <c r="A26" s="135"/>
      <c r="B26" s="69"/>
      <c r="C26" s="69" t="s">
        <v>364</v>
      </c>
      <c r="D26" s="70" t="s">
        <v>365</v>
      </c>
      <c r="E26" s="71">
        <v>120000</v>
      </c>
      <c r="F26" s="71">
        <v>0</v>
      </c>
    </row>
    <row r="27" spans="1:6" ht="45">
      <c r="A27" s="135"/>
      <c r="B27" s="69"/>
      <c r="C27" s="69" t="s">
        <v>366</v>
      </c>
      <c r="D27" s="70" t="s">
        <v>367</v>
      </c>
      <c r="E27" s="71">
        <v>100000</v>
      </c>
      <c r="F27" s="71">
        <v>0</v>
      </c>
    </row>
    <row r="28" spans="1:6" ht="22.5">
      <c r="A28" s="135"/>
      <c r="B28" s="69"/>
      <c r="C28" s="69" t="s">
        <v>368</v>
      </c>
      <c r="D28" s="70" t="s">
        <v>369</v>
      </c>
      <c r="E28" s="71">
        <v>0</v>
      </c>
      <c r="F28" s="71">
        <v>1000000</v>
      </c>
    </row>
    <row r="29" spans="1:6" ht="12.75">
      <c r="A29" s="73" t="s">
        <v>370</v>
      </c>
      <c r="B29" s="133"/>
      <c r="C29" s="133"/>
      <c r="D29" s="64" t="s">
        <v>371</v>
      </c>
      <c r="E29" s="65">
        <f>E30+E32</f>
        <v>193428</v>
      </c>
      <c r="F29" s="65">
        <v>0</v>
      </c>
    </row>
    <row r="30" spans="1:6" ht="12.75">
      <c r="A30" s="134"/>
      <c r="B30" s="66" t="s">
        <v>372</v>
      </c>
      <c r="C30" s="66"/>
      <c r="D30" s="67" t="s">
        <v>373</v>
      </c>
      <c r="E30" s="68">
        <v>123428</v>
      </c>
      <c r="F30" s="68">
        <v>0</v>
      </c>
    </row>
    <row r="31" spans="1:6" ht="33.75">
      <c r="A31" s="135"/>
      <c r="B31" s="69"/>
      <c r="C31" s="69" t="s">
        <v>374</v>
      </c>
      <c r="D31" s="70" t="s">
        <v>375</v>
      </c>
      <c r="E31" s="71">
        <v>123428</v>
      </c>
      <c r="F31" s="71">
        <v>0</v>
      </c>
    </row>
    <row r="32" spans="1:6" ht="12.75">
      <c r="A32" s="134"/>
      <c r="B32" s="66" t="s">
        <v>376</v>
      </c>
      <c r="C32" s="66"/>
      <c r="D32" s="67" t="s">
        <v>377</v>
      </c>
      <c r="E32" s="68">
        <v>70000</v>
      </c>
      <c r="F32" s="68">
        <v>0</v>
      </c>
    </row>
    <row r="33" spans="1:6" ht="12.75">
      <c r="A33" s="135"/>
      <c r="B33" s="69"/>
      <c r="C33" s="69" t="s">
        <v>356</v>
      </c>
      <c r="D33" s="70" t="s">
        <v>357</v>
      </c>
      <c r="E33" s="71">
        <v>20000</v>
      </c>
      <c r="F33" s="71">
        <v>0</v>
      </c>
    </row>
    <row r="34" spans="1:6" ht="12.75">
      <c r="A34" s="135"/>
      <c r="B34" s="69"/>
      <c r="C34" s="69" t="s">
        <v>358</v>
      </c>
      <c r="D34" s="70" t="s">
        <v>359</v>
      </c>
      <c r="E34" s="71"/>
      <c r="F34" s="71">
        <v>0</v>
      </c>
    </row>
    <row r="35" spans="1:6" ht="22.5">
      <c r="A35" s="73" t="s">
        <v>378</v>
      </c>
      <c r="B35" s="133"/>
      <c r="C35" s="133"/>
      <c r="D35" s="64" t="s">
        <v>379</v>
      </c>
      <c r="E35" s="65">
        <f>E36</f>
        <v>3776</v>
      </c>
      <c r="F35" s="65">
        <v>0</v>
      </c>
    </row>
    <row r="36" spans="1:6" ht="22.5">
      <c r="A36" s="134"/>
      <c r="B36" s="66" t="s">
        <v>380</v>
      </c>
      <c r="C36" s="66"/>
      <c r="D36" s="67" t="s">
        <v>381</v>
      </c>
      <c r="E36" s="68">
        <f>E37</f>
        <v>3776</v>
      </c>
      <c r="F36" s="68">
        <v>0</v>
      </c>
    </row>
    <row r="37" spans="1:6" ht="33.75">
      <c r="A37" s="135"/>
      <c r="B37" s="69"/>
      <c r="C37" s="69" t="s">
        <v>374</v>
      </c>
      <c r="D37" s="70" t="s">
        <v>375</v>
      </c>
      <c r="E37" s="71">
        <v>3776</v>
      </c>
      <c r="F37" s="71">
        <v>0</v>
      </c>
    </row>
    <row r="38" spans="1:6" ht="12.75">
      <c r="A38" s="73" t="s">
        <v>382</v>
      </c>
      <c r="B38" s="133"/>
      <c r="C38" s="133"/>
      <c r="D38" s="64" t="s">
        <v>383</v>
      </c>
      <c r="E38" s="65">
        <v>15000</v>
      </c>
      <c r="F38" s="65">
        <v>0</v>
      </c>
    </row>
    <row r="39" spans="1:6" ht="12.75">
      <c r="A39" s="134"/>
      <c r="B39" s="66" t="s">
        <v>384</v>
      </c>
      <c r="C39" s="66"/>
      <c r="D39" s="67" t="s">
        <v>385</v>
      </c>
      <c r="E39" s="68">
        <v>15000</v>
      </c>
      <c r="F39" s="68">
        <v>0</v>
      </c>
    </row>
    <row r="40" spans="1:6" ht="12.75">
      <c r="A40" s="135"/>
      <c r="B40" s="69"/>
      <c r="C40" s="69" t="s">
        <v>386</v>
      </c>
      <c r="D40" s="70" t="s">
        <v>387</v>
      </c>
      <c r="E40" s="71">
        <v>15000</v>
      </c>
      <c r="F40" s="71">
        <v>0</v>
      </c>
    </row>
    <row r="41" spans="1:6" ht="33.75">
      <c r="A41" s="73" t="s">
        <v>388</v>
      </c>
      <c r="B41" s="133"/>
      <c r="C41" s="133"/>
      <c r="D41" s="64" t="s">
        <v>389</v>
      </c>
      <c r="E41" s="65">
        <f>E42+E44+E53+E62+E66</f>
        <v>22518251</v>
      </c>
      <c r="F41" s="65">
        <v>0</v>
      </c>
    </row>
    <row r="42" spans="1:6" ht="12.75">
      <c r="A42" s="134"/>
      <c r="B42" s="66" t="s">
        <v>390</v>
      </c>
      <c r="C42" s="66"/>
      <c r="D42" s="67" t="s">
        <v>391</v>
      </c>
      <c r="E42" s="68">
        <f>E43</f>
        <v>20000</v>
      </c>
      <c r="F42" s="68">
        <v>0</v>
      </c>
    </row>
    <row r="43" spans="1:6" ht="22.5">
      <c r="A43" s="135"/>
      <c r="B43" s="69"/>
      <c r="C43" s="69" t="s">
        <v>392</v>
      </c>
      <c r="D43" s="70" t="s">
        <v>393</v>
      </c>
      <c r="E43" s="71">
        <v>20000</v>
      </c>
      <c r="F43" s="71">
        <v>0</v>
      </c>
    </row>
    <row r="44" spans="1:6" ht="33.75">
      <c r="A44" s="134"/>
      <c r="B44" s="66" t="s">
        <v>394</v>
      </c>
      <c r="C44" s="66"/>
      <c r="D44" s="67" t="s">
        <v>395</v>
      </c>
      <c r="E44" s="68">
        <f>E45+E46+E47+E48+E49+E50+E51+E52</f>
        <v>9417000</v>
      </c>
      <c r="F44" s="68">
        <v>0</v>
      </c>
    </row>
    <row r="45" spans="1:6" ht="12.75">
      <c r="A45" s="135"/>
      <c r="B45" s="69"/>
      <c r="C45" s="69" t="s">
        <v>396</v>
      </c>
      <c r="D45" s="70" t="s">
        <v>397</v>
      </c>
      <c r="E45" s="71">
        <f>8000000+1000000</f>
        <v>9000000</v>
      </c>
      <c r="F45" s="71">
        <v>0</v>
      </c>
    </row>
    <row r="46" spans="1:6" ht="12.75">
      <c r="A46" s="135"/>
      <c r="B46" s="69"/>
      <c r="C46" s="69" t="s">
        <v>398</v>
      </c>
      <c r="D46" s="70" t="s">
        <v>399</v>
      </c>
      <c r="E46" s="71">
        <v>15000</v>
      </c>
      <c r="F46" s="71">
        <v>0</v>
      </c>
    </row>
    <row r="47" spans="1:6" ht="12.75">
      <c r="A47" s="135"/>
      <c r="B47" s="69"/>
      <c r="C47" s="69" t="s">
        <v>400</v>
      </c>
      <c r="D47" s="70" t="s">
        <v>401</v>
      </c>
      <c r="E47" s="71">
        <v>60000</v>
      </c>
      <c r="F47" s="71">
        <v>0</v>
      </c>
    </row>
    <row r="48" spans="1:6" ht="12.75">
      <c r="A48" s="135"/>
      <c r="B48" s="69"/>
      <c r="C48" s="69" t="s">
        <v>402</v>
      </c>
      <c r="D48" s="70" t="s">
        <v>403</v>
      </c>
      <c r="E48" s="71">
        <v>120000</v>
      </c>
      <c r="F48" s="71">
        <v>0</v>
      </c>
    </row>
    <row r="49" spans="1:6" ht="12.75">
      <c r="A49" s="135"/>
      <c r="B49" s="69"/>
      <c r="C49" s="69" t="s">
        <v>404</v>
      </c>
      <c r="D49" s="70" t="s">
        <v>405</v>
      </c>
      <c r="E49" s="71">
        <v>150000</v>
      </c>
      <c r="F49" s="71">
        <v>0</v>
      </c>
    </row>
    <row r="50" spans="1:6" ht="12.75">
      <c r="A50" s="135"/>
      <c r="B50" s="69"/>
      <c r="C50" s="69" t="s">
        <v>406</v>
      </c>
      <c r="D50" s="70" t="s">
        <v>407</v>
      </c>
      <c r="E50" s="71">
        <v>2000</v>
      </c>
      <c r="F50" s="71">
        <v>0</v>
      </c>
    </row>
    <row r="51" spans="1:6" ht="12.75">
      <c r="A51" s="135"/>
      <c r="B51" s="69"/>
      <c r="C51" s="69" t="s">
        <v>408</v>
      </c>
      <c r="D51" s="70" t="s">
        <v>409</v>
      </c>
      <c r="E51" s="71">
        <v>50000</v>
      </c>
      <c r="F51" s="71">
        <v>0</v>
      </c>
    </row>
    <row r="52" spans="1:6" ht="12.75">
      <c r="A52" s="135"/>
      <c r="B52" s="69"/>
      <c r="C52" s="69" t="s">
        <v>410</v>
      </c>
      <c r="D52" s="70" t="s">
        <v>411</v>
      </c>
      <c r="E52" s="71">
        <v>20000</v>
      </c>
      <c r="F52" s="71">
        <v>0</v>
      </c>
    </row>
    <row r="53" spans="1:6" ht="45">
      <c r="A53" s="134"/>
      <c r="B53" s="66" t="s">
        <v>412</v>
      </c>
      <c r="C53" s="66"/>
      <c r="D53" s="67" t="s">
        <v>413</v>
      </c>
      <c r="E53" s="68">
        <f>E54+E55+E56+E57+E58+E59+E60+E61</f>
        <v>3556000</v>
      </c>
      <c r="F53" s="68">
        <v>0</v>
      </c>
    </row>
    <row r="54" spans="1:6" ht="12.75">
      <c r="A54" s="135"/>
      <c r="B54" s="69"/>
      <c r="C54" s="69" t="s">
        <v>396</v>
      </c>
      <c r="D54" s="70" t="s">
        <v>397</v>
      </c>
      <c r="E54" s="71">
        <v>1800000</v>
      </c>
      <c r="F54" s="71">
        <v>0</v>
      </c>
    </row>
    <row r="55" spans="1:6" ht="12.75">
      <c r="A55" s="135"/>
      <c r="B55" s="69"/>
      <c r="C55" s="69" t="s">
        <v>398</v>
      </c>
      <c r="D55" s="70" t="s">
        <v>399</v>
      </c>
      <c r="E55" s="71">
        <v>800000</v>
      </c>
      <c r="F55" s="71">
        <v>0</v>
      </c>
    </row>
    <row r="56" spans="1:6" ht="12.75">
      <c r="A56" s="135"/>
      <c r="B56" s="69"/>
      <c r="C56" s="69" t="s">
        <v>400</v>
      </c>
      <c r="D56" s="70" t="s">
        <v>401</v>
      </c>
      <c r="E56" s="71">
        <v>10000</v>
      </c>
      <c r="F56" s="71">
        <v>0</v>
      </c>
    </row>
    <row r="57" spans="1:6" ht="12.75">
      <c r="A57" s="135"/>
      <c r="B57" s="69"/>
      <c r="C57" s="69" t="s">
        <v>402</v>
      </c>
      <c r="D57" s="70" t="s">
        <v>403</v>
      </c>
      <c r="E57" s="71">
        <f>400000+70000</f>
        <v>470000</v>
      </c>
      <c r="F57" s="71">
        <v>0</v>
      </c>
    </row>
    <row r="58" spans="1:6" ht="12.75">
      <c r="A58" s="135"/>
      <c r="B58" s="69"/>
      <c r="C58" s="69" t="s">
        <v>414</v>
      </c>
      <c r="D58" s="70" t="s">
        <v>415</v>
      </c>
      <c r="E58" s="71">
        <v>80000</v>
      </c>
      <c r="F58" s="71">
        <v>0</v>
      </c>
    </row>
    <row r="59" spans="1:6" ht="12.75">
      <c r="A59" s="135"/>
      <c r="B59" s="69"/>
      <c r="C59" s="69" t="s">
        <v>416</v>
      </c>
      <c r="D59" s="70" t="s">
        <v>417</v>
      </c>
      <c r="E59" s="71">
        <v>6000</v>
      </c>
      <c r="F59" s="71">
        <v>0</v>
      </c>
    </row>
    <row r="60" spans="1:6" ht="12.75">
      <c r="A60" s="135"/>
      <c r="B60" s="69"/>
      <c r="C60" s="69" t="s">
        <v>408</v>
      </c>
      <c r="D60" s="70" t="s">
        <v>409</v>
      </c>
      <c r="E60" s="71">
        <v>350000</v>
      </c>
      <c r="F60" s="71">
        <v>0</v>
      </c>
    </row>
    <row r="61" spans="1:6" ht="12.75">
      <c r="A61" s="135"/>
      <c r="B61" s="69"/>
      <c r="C61" s="69" t="s">
        <v>410</v>
      </c>
      <c r="D61" s="70" t="s">
        <v>411</v>
      </c>
      <c r="E61" s="71">
        <v>40000</v>
      </c>
      <c r="F61" s="71">
        <v>0</v>
      </c>
    </row>
    <row r="62" spans="1:6" ht="22.5">
      <c r="A62" s="134"/>
      <c r="B62" s="66" t="s">
        <v>418</v>
      </c>
      <c r="C62" s="66"/>
      <c r="D62" s="67" t="s">
        <v>419</v>
      </c>
      <c r="E62" s="68">
        <f>E63+E64+E65</f>
        <v>1320000</v>
      </c>
      <c r="F62" s="68">
        <v>0</v>
      </c>
    </row>
    <row r="63" spans="1:6" ht="12.75">
      <c r="A63" s="135"/>
      <c r="B63" s="69"/>
      <c r="C63" s="69" t="s">
        <v>420</v>
      </c>
      <c r="D63" s="70" t="s">
        <v>421</v>
      </c>
      <c r="E63" s="71">
        <v>250000</v>
      </c>
      <c r="F63" s="71">
        <v>0</v>
      </c>
    </row>
    <row r="64" spans="1:6" ht="12.75">
      <c r="A64" s="135"/>
      <c r="B64" s="69"/>
      <c r="C64" s="69" t="s">
        <v>422</v>
      </c>
      <c r="D64" s="70" t="s">
        <v>423</v>
      </c>
      <c r="E64" s="71">
        <v>800000</v>
      </c>
      <c r="F64" s="71">
        <v>0</v>
      </c>
    </row>
    <row r="65" spans="1:6" ht="12.75">
      <c r="A65" s="135"/>
      <c r="B65" s="69"/>
      <c r="C65" s="69" t="s">
        <v>424</v>
      </c>
      <c r="D65" s="70" t="s">
        <v>425</v>
      </c>
      <c r="E65" s="71">
        <v>270000</v>
      </c>
      <c r="F65" s="71">
        <v>0</v>
      </c>
    </row>
    <row r="66" spans="1:6" ht="22.5">
      <c r="A66" s="134"/>
      <c r="B66" s="66" t="s">
        <v>426</v>
      </c>
      <c r="C66" s="66"/>
      <c r="D66" s="67" t="s">
        <v>427</v>
      </c>
      <c r="E66" s="68">
        <f>E67+E68</f>
        <v>8205251</v>
      </c>
      <c r="F66" s="68">
        <v>0</v>
      </c>
    </row>
    <row r="67" spans="1:6" ht="12.75">
      <c r="A67" s="135"/>
      <c r="B67" s="69"/>
      <c r="C67" s="69" t="s">
        <v>428</v>
      </c>
      <c r="D67" s="70" t="s">
        <v>429</v>
      </c>
      <c r="E67" s="71">
        <v>7805251</v>
      </c>
      <c r="F67" s="71">
        <v>0</v>
      </c>
    </row>
    <row r="68" spans="1:6" ht="12.75">
      <c r="A68" s="135"/>
      <c r="B68" s="69"/>
      <c r="C68" s="69" t="s">
        <v>430</v>
      </c>
      <c r="D68" s="70" t="s">
        <v>431</v>
      </c>
      <c r="E68" s="71">
        <v>400000</v>
      </c>
      <c r="F68" s="71">
        <v>0</v>
      </c>
    </row>
    <row r="69" spans="1:6" ht="12.75">
      <c r="A69" s="73" t="s">
        <v>432</v>
      </c>
      <c r="B69" s="133"/>
      <c r="C69" s="133"/>
      <c r="D69" s="64" t="s">
        <v>433</v>
      </c>
      <c r="E69" s="65">
        <f>E70+E72+E74+E76</f>
        <v>13757830</v>
      </c>
      <c r="F69" s="65">
        <v>0</v>
      </c>
    </row>
    <row r="70" spans="1:6" ht="22.5">
      <c r="A70" s="134"/>
      <c r="B70" s="66" t="s">
        <v>434</v>
      </c>
      <c r="C70" s="66"/>
      <c r="D70" s="67" t="s">
        <v>435</v>
      </c>
      <c r="E70" s="68">
        <f>E71</f>
        <v>12490690</v>
      </c>
      <c r="F70" s="68">
        <v>0</v>
      </c>
    </row>
    <row r="71" spans="1:6" ht="12.75">
      <c r="A71" s="135"/>
      <c r="B71" s="69"/>
      <c r="C71" s="69" t="s">
        <v>436</v>
      </c>
      <c r="D71" s="70" t="s">
        <v>437</v>
      </c>
      <c r="E71" s="71">
        <v>12490690</v>
      </c>
      <c r="F71" s="71">
        <v>0</v>
      </c>
    </row>
    <row r="72" spans="1:6" ht="12.75">
      <c r="A72" s="134"/>
      <c r="B72" s="66" t="s">
        <v>438</v>
      </c>
      <c r="C72" s="66"/>
      <c r="D72" s="67" t="s">
        <v>439</v>
      </c>
      <c r="E72" s="68">
        <f>E73</f>
        <v>700759</v>
      </c>
      <c r="F72" s="68">
        <v>0</v>
      </c>
    </row>
    <row r="73" spans="1:6" ht="12.75">
      <c r="A73" s="135"/>
      <c r="B73" s="69"/>
      <c r="C73" s="69" t="s">
        <v>436</v>
      </c>
      <c r="D73" s="70" t="s">
        <v>437</v>
      </c>
      <c r="E73" s="71">
        <v>700759</v>
      </c>
      <c r="F73" s="71">
        <v>0</v>
      </c>
    </row>
    <row r="74" spans="1:6" ht="12.75">
      <c r="A74" s="134"/>
      <c r="B74" s="66" t="s">
        <v>440</v>
      </c>
      <c r="C74" s="66"/>
      <c r="D74" s="67" t="s">
        <v>441</v>
      </c>
      <c r="E74" s="68">
        <f>E75</f>
        <v>20000</v>
      </c>
      <c r="F74" s="68">
        <v>0</v>
      </c>
    </row>
    <row r="75" spans="1:6" ht="12.75">
      <c r="A75" s="135"/>
      <c r="B75" s="69"/>
      <c r="C75" s="69" t="s">
        <v>442</v>
      </c>
      <c r="D75" s="70" t="s">
        <v>443</v>
      </c>
      <c r="E75" s="71">
        <v>20000</v>
      </c>
      <c r="F75" s="71">
        <v>0</v>
      </c>
    </row>
    <row r="76" spans="1:6" ht="12.75">
      <c r="A76" s="134"/>
      <c r="B76" s="66" t="s">
        <v>444</v>
      </c>
      <c r="C76" s="66"/>
      <c r="D76" s="67" t="s">
        <v>445</v>
      </c>
      <c r="E76" s="68">
        <f>E77</f>
        <v>546381</v>
      </c>
      <c r="F76" s="68">
        <v>0</v>
      </c>
    </row>
    <row r="77" spans="1:6" ht="12.75">
      <c r="A77" s="135"/>
      <c r="B77" s="69"/>
      <c r="C77" s="69" t="s">
        <v>436</v>
      </c>
      <c r="D77" s="70" t="s">
        <v>437</v>
      </c>
      <c r="E77" s="71">
        <v>546381</v>
      </c>
      <c r="F77" s="71">
        <v>0</v>
      </c>
    </row>
    <row r="78" spans="1:6" ht="12.75">
      <c r="A78" s="73" t="s">
        <v>446</v>
      </c>
      <c r="B78" s="133"/>
      <c r="C78" s="133"/>
      <c r="D78" s="64" t="s">
        <v>447</v>
      </c>
      <c r="E78" s="65">
        <f>E79+E82+E84</f>
        <v>591064</v>
      </c>
      <c r="F78" s="65">
        <f>F79+F82+F84</f>
        <v>2660000</v>
      </c>
    </row>
    <row r="79" spans="1:6" ht="12.75">
      <c r="A79" s="134"/>
      <c r="B79" s="66" t="s">
        <v>448</v>
      </c>
      <c r="C79" s="66"/>
      <c r="D79" s="67" t="s">
        <v>449</v>
      </c>
      <c r="E79" s="68">
        <f>E80</f>
        <v>30000</v>
      </c>
      <c r="F79" s="68">
        <f>F81</f>
        <v>2000000</v>
      </c>
    </row>
    <row r="80" spans="1:6" ht="45">
      <c r="A80" s="135"/>
      <c r="B80" s="69"/>
      <c r="C80" s="69" t="s">
        <v>366</v>
      </c>
      <c r="D80" s="70" t="s">
        <v>367</v>
      </c>
      <c r="E80" s="71">
        <v>30000</v>
      </c>
      <c r="F80" s="71">
        <v>0</v>
      </c>
    </row>
    <row r="81" spans="1:6" ht="12.75">
      <c r="A81" s="135"/>
      <c r="B81" s="69"/>
      <c r="C81" s="69">
        <v>6208</v>
      </c>
      <c r="D81" s="70" t="s">
        <v>145</v>
      </c>
      <c r="E81" s="71">
        <v>0</v>
      </c>
      <c r="F81" s="71">
        <v>2000000</v>
      </c>
    </row>
    <row r="82" spans="1:6" ht="18.75" customHeight="1">
      <c r="A82" s="134"/>
      <c r="B82" s="66">
        <v>80104</v>
      </c>
      <c r="C82" s="66"/>
      <c r="D82" s="67" t="s">
        <v>203</v>
      </c>
      <c r="E82" s="68">
        <f>E83</f>
        <v>561064</v>
      </c>
      <c r="F82" s="68">
        <v>0</v>
      </c>
    </row>
    <row r="83" spans="1:6" ht="30.75" customHeight="1">
      <c r="A83" s="135"/>
      <c r="B83" s="69"/>
      <c r="C83" s="136" t="s">
        <v>464</v>
      </c>
      <c r="D83" s="70" t="s">
        <v>465</v>
      </c>
      <c r="E83" s="71">
        <v>561064</v>
      </c>
      <c r="F83" s="71">
        <v>0</v>
      </c>
    </row>
    <row r="84" spans="1:6" ht="12.75">
      <c r="A84" s="134"/>
      <c r="B84" s="66">
        <v>80110</v>
      </c>
      <c r="C84" s="66"/>
      <c r="D84" s="67" t="s">
        <v>510</v>
      </c>
      <c r="E84" s="68">
        <v>0</v>
      </c>
      <c r="F84" s="68">
        <f>F85</f>
        <v>660000</v>
      </c>
    </row>
    <row r="85" spans="1:6" ht="33.75">
      <c r="A85" s="135"/>
      <c r="B85" s="69"/>
      <c r="C85" s="69">
        <v>6330</v>
      </c>
      <c r="D85" s="70" t="s">
        <v>215</v>
      </c>
      <c r="E85" s="71">
        <v>0</v>
      </c>
      <c r="F85" s="71">
        <v>660000</v>
      </c>
    </row>
    <row r="86" spans="1:6" ht="12.75">
      <c r="A86" s="73" t="s">
        <v>450</v>
      </c>
      <c r="B86" s="133"/>
      <c r="C86" s="133"/>
      <c r="D86" s="64" t="s">
        <v>451</v>
      </c>
      <c r="E86" s="65">
        <f>E87+E89+E91+E93+E95+E97</f>
        <v>8314527</v>
      </c>
      <c r="F86" s="65">
        <v>0</v>
      </c>
    </row>
    <row r="87" spans="1:6" ht="33.75">
      <c r="A87" s="134"/>
      <c r="B87" s="66" t="s">
        <v>452</v>
      </c>
      <c r="C87" s="66"/>
      <c r="D87" s="67" t="s">
        <v>453</v>
      </c>
      <c r="E87" s="68">
        <f>E88</f>
        <v>7560975</v>
      </c>
      <c r="F87" s="68">
        <v>0</v>
      </c>
    </row>
    <row r="88" spans="1:6" ht="33.75">
      <c r="A88" s="135"/>
      <c r="B88" s="69"/>
      <c r="C88" s="69" t="s">
        <v>374</v>
      </c>
      <c r="D88" s="70" t="s">
        <v>375</v>
      </c>
      <c r="E88" s="71">
        <v>7560975</v>
      </c>
      <c r="F88" s="71">
        <v>0</v>
      </c>
    </row>
    <row r="89" spans="1:6" ht="33.75">
      <c r="A89" s="134"/>
      <c r="B89" s="66" t="s">
        <v>454</v>
      </c>
      <c r="C89" s="66"/>
      <c r="D89" s="67" t="s">
        <v>455</v>
      </c>
      <c r="E89" s="68">
        <f>E90</f>
        <v>41008</v>
      </c>
      <c r="F89" s="68">
        <v>0</v>
      </c>
    </row>
    <row r="90" spans="1:6" ht="22.5">
      <c r="A90" s="135"/>
      <c r="B90" s="69"/>
      <c r="C90" s="69">
        <v>2030</v>
      </c>
      <c r="D90" s="70" t="s">
        <v>204</v>
      </c>
      <c r="E90" s="71">
        <v>41008</v>
      </c>
      <c r="F90" s="71">
        <v>0</v>
      </c>
    </row>
    <row r="91" spans="1:6" ht="22.5">
      <c r="A91" s="134"/>
      <c r="B91" s="66" t="s">
        <v>456</v>
      </c>
      <c r="C91" s="66"/>
      <c r="D91" s="67" t="s">
        <v>457</v>
      </c>
      <c r="E91" s="68">
        <f>E92</f>
        <v>82652</v>
      </c>
      <c r="F91" s="68">
        <v>0</v>
      </c>
    </row>
    <row r="92" spans="1:6" ht="22.5">
      <c r="A92" s="135"/>
      <c r="B92" s="69"/>
      <c r="C92" s="69" t="s">
        <v>458</v>
      </c>
      <c r="D92" s="70" t="s">
        <v>459</v>
      </c>
      <c r="E92" s="71">
        <v>82652</v>
      </c>
      <c r="F92" s="71">
        <v>0</v>
      </c>
    </row>
    <row r="93" spans="1:6" ht="12.75">
      <c r="A93" s="134"/>
      <c r="B93" s="66">
        <v>85216</v>
      </c>
      <c r="C93" s="66"/>
      <c r="D93" s="67" t="s">
        <v>202</v>
      </c>
      <c r="E93" s="68">
        <f>E94</f>
        <v>297011</v>
      </c>
      <c r="F93" s="68">
        <v>0</v>
      </c>
    </row>
    <row r="94" spans="1:6" ht="22.5">
      <c r="A94" s="135"/>
      <c r="B94" s="69"/>
      <c r="C94" s="69">
        <v>2030</v>
      </c>
      <c r="D94" s="70" t="s">
        <v>459</v>
      </c>
      <c r="E94" s="71">
        <v>297011</v>
      </c>
      <c r="F94" s="71">
        <v>0</v>
      </c>
    </row>
    <row r="95" spans="1:6" ht="12.75">
      <c r="A95" s="134"/>
      <c r="B95" s="66" t="s">
        <v>460</v>
      </c>
      <c r="C95" s="66"/>
      <c r="D95" s="67" t="s">
        <v>461</v>
      </c>
      <c r="E95" s="68">
        <f>E96</f>
        <v>226046</v>
      </c>
      <c r="F95" s="68">
        <v>0</v>
      </c>
    </row>
    <row r="96" spans="1:6" ht="22.5">
      <c r="A96" s="135"/>
      <c r="B96" s="69"/>
      <c r="C96" s="69" t="s">
        <v>458</v>
      </c>
      <c r="D96" s="70" t="s">
        <v>459</v>
      </c>
      <c r="E96" s="71">
        <v>226046</v>
      </c>
      <c r="F96" s="71">
        <v>0</v>
      </c>
    </row>
    <row r="97" spans="1:6" ht="15.75" customHeight="1">
      <c r="A97" s="134"/>
      <c r="B97" s="66" t="s">
        <v>462</v>
      </c>
      <c r="C97" s="66"/>
      <c r="D97" s="67" t="s">
        <v>463</v>
      </c>
      <c r="E97" s="68">
        <f>E98+E99</f>
        <v>106835</v>
      </c>
      <c r="F97" s="68">
        <v>0</v>
      </c>
    </row>
    <row r="98" spans="1:6" ht="12.75">
      <c r="A98" s="135"/>
      <c r="B98" s="69"/>
      <c r="C98" s="69" t="s">
        <v>464</v>
      </c>
      <c r="D98" s="70" t="s">
        <v>465</v>
      </c>
      <c r="E98" s="71">
        <v>63000</v>
      </c>
      <c r="F98" s="71">
        <v>0</v>
      </c>
    </row>
    <row r="99" spans="1:6" ht="33.75">
      <c r="A99" s="135"/>
      <c r="B99" s="69"/>
      <c r="C99" s="69" t="s">
        <v>374</v>
      </c>
      <c r="D99" s="70" t="s">
        <v>375</v>
      </c>
      <c r="E99" s="71">
        <v>43835</v>
      </c>
      <c r="F99" s="71">
        <v>0</v>
      </c>
    </row>
    <row r="100" spans="1:6" ht="12.75">
      <c r="A100" s="146">
        <v>921</v>
      </c>
      <c r="B100" s="147"/>
      <c r="C100" s="147"/>
      <c r="D100" s="148" t="s">
        <v>543</v>
      </c>
      <c r="E100" s="149">
        <v>0</v>
      </c>
      <c r="F100" s="149">
        <f>F101</f>
        <v>1570000</v>
      </c>
    </row>
    <row r="101" spans="1:6" ht="12.75">
      <c r="A101" s="150"/>
      <c r="B101" s="151">
        <v>92120</v>
      </c>
      <c r="C101" s="151"/>
      <c r="D101" s="152" t="s">
        <v>212</v>
      </c>
      <c r="E101" s="153">
        <v>0</v>
      </c>
      <c r="F101" s="153">
        <f>F102</f>
        <v>1570000</v>
      </c>
    </row>
    <row r="102" spans="1:6" ht="12.75">
      <c r="A102" s="142"/>
      <c r="B102" s="143"/>
      <c r="C102" s="143">
        <v>6208</v>
      </c>
      <c r="D102" s="145" t="s">
        <v>145</v>
      </c>
      <c r="E102" s="144">
        <v>0</v>
      </c>
      <c r="F102" s="144">
        <v>1570000</v>
      </c>
    </row>
    <row r="103" spans="1:6" ht="12.75">
      <c r="A103" s="205" t="s">
        <v>467</v>
      </c>
      <c r="B103" s="205"/>
      <c r="C103" s="205"/>
      <c r="D103" s="205"/>
      <c r="E103" s="72">
        <f>E86+E78+E69+E41+E38+E35+E29+E22+E16+E10</f>
        <v>46163876</v>
      </c>
      <c r="F103" s="72">
        <f>F86+F78+F69+F41+F38+F35+F29+F22+F16+F10+F100</f>
        <v>11638776</v>
      </c>
    </row>
    <row r="104" spans="1:6" ht="12.75">
      <c r="A104" s="206" t="s">
        <v>261</v>
      </c>
      <c r="B104" s="206"/>
      <c r="C104" s="206"/>
      <c r="D104" s="206"/>
      <c r="E104" s="207">
        <f>E103+F103</f>
        <v>57802652</v>
      </c>
      <c r="F104" s="207"/>
    </row>
    <row r="106" ht="12.75">
      <c r="F106" s="106"/>
    </row>
  </sheetData>
  <sheetProtection/>
  <mergeCells count="5">
    <mergeCell ref="A6:F6"/>
    <mergeCell ref="E1:F4"/>
    <mergeCell ref="A103:D103"/>
    <mergeCell ref="A104:D104"/>
    <mergeCell ref="E104:F104"/>
  </mergeCells>
  <printOptions horizontalCentered="1"/>
  <pageMargins left="0.26" right="0.34" top="1.07" bottom="0.5905511811023623" header="0.5118110236220472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4">
      <selection activeCell="H39" sqref="H39"/>
    </sheetView>
  </sheetViews>
  <sheetFormatPr defaultColWidth="9.00390625" defaultRowHeight="12.75"/>
  <cols>
    <col min="1" max="1" width="4.75390625" style="0" customWidth="1"/>
    <col min="2" max="2" width="17.875" style="0" customWidth="1"/>
    <col min="3" max="3" width="7.875" style="0" customWidth="1"/>
    <col min="4" max="4" width="9.375" style="0" bestFit="1" customWidth="1"/>
    <col min="5" max="5" width="15.00390625" style="0" customWidth="1"/>
    <col min="6" max="6" width="9.75390625" style="0" customWidth="1"/>
    <col min="7" max="8" width="9.625" style="0" customWidth="1"/>
    <col min="9" max="9" width="12.75390625" style="0" customWidth="1"/>
    <col min="10" max="10" width="9.625" style="0" customWidth="1"/>
    <col min="11" max="11" width="9.25390625" style="0" customWidth="1"/>
    <col min="12" max="13" width="10.125" style="0" customWidth="1"/>
    <col min="14" max="14" width="14.375" style="0" customWidth="1"/>
  </cols>
  <sheetData>
    <row r="1" spans="11:14" ht="12.75" customHeight="1">
      <c r="K1" s="204" t="s">
        <v>167</v>
      </c>
      <c r="L1" s="204"/>
      <c r="M1" s="204"/>
      <c r="N1" s="204"/>
    </row>
    <row r="2" spans="11:14" ht="12.75">
      <c r="K2" s="204"/>
      <c r="L2" s="204"/>
      <c r="M2" s="204"/>
      <c r="N2" s="204"/>
    </row>
    <row r="3" spans="11:14" ht="12.75" customHeight="1">
      <c r="K3" s="204"/>
      <c r="L3" s="204"/>
      <c r="M3" s="204"/>
      <c r="N3" s="204"/>
    </row>
    <row r="4" spans="11:14" ht="12.75">
      <c r="K4" s="204"/>
      <c r="L4" s="204"/>
      <c r="M4" s="204"/>
      <c r="N4" s="204"/>
    </row>
    <row r="5" spans="11:14" ht="12.75">
      <c r="K5" s="204"/>
      <c r="L5" s="204"/>
      <c r="M5" s="204"/>
      <c r="N5" s="204"/>
    </row>
    <row r="6" spans="11:14" ht="12.75">
      <c r="K6" s="120"/>
      <c r="L6" s="120"/>
      <c r="M6" s="120"/>
      <c r="N6" s="120"/>
    </row>
    <row r="7" spans="1:14" ht="16.5">
      <c r="A7" s="246" t="s">
        <v>600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</row>
    <row r="8" spans="1:14" ht="16.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</row>
    <row r="9" spans="1:14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4" t="s">
        <v>246</v>
      </c>
    </row>
    <row r="11" spans="1:14" ht="15" customHeight="1">
      <c r="A11" s="221" t="s">
        <v>248</v>
      </c>
      <c r="B11" s="221" t="s">
        <v>270</v>
      </c>
      <c r="C11" s="220" t="s">
        <v>233</v>
      </c>
      <c r="D11" s="239" t="s">
        <v>234</v>
      </c>
      <c r="E11" s="220" t="s">
        <v>272</v>
      </c>
      <c r="F11" s="251" t="s">
        <v>274</v>
      </c>
      <c r="G11" s="252"/>
      <c r="H11" s="252"/>
      <c r="I11" s="252"/>
      <c r="J11" s="253"/>
      <c r="K11" s="251" t="s">
        <v>276</v>
      </c>
      <c r="L11" s="252"/>
      <c r="M11" s="253"/>
      <c r="N11" s="220" t="s">
        <v>278</v>
      </c>
    </row>
    <row r="12" spans="1:14" ht="25.5" customHeight="1">
      <c r="A12" s="221"/>
      <c r="B12" s="221"/>
      <c r="C12" s="220"/>
      <c r="D12" s="240"/>
      <c r="E12" s="220"/>
      <c r="F12" s="239" t="s">
        <v>301</v>
      </c>
      <c r="G12" s="255" t="s">
        <v>302</v>
      </c>
      <c r="H12" s="253"/>
      <c r="I12" s="256"/>
      <c r="J12" s="256"/>
      <c r="K12" s="239" t="s">
        <v>301</v>
      </c>
      <c r="L12" s="251" t="s">
        <v>189</v>
      </c>
      <c r="M12" s="253"/>
      <c r="N12" s="220"/>
    </row>
    <row r="13" spans="1:14" ht="23.25" customHeight="1">
      <c r="A13" s="221"/>
      <c r="B13" s="221"/>
      <c r="C13" s="220"/>
      <c r="D13" s="240"/>
      <c r="E13" s="220"/>
      <c r="F13" s="241"/>
      <c r="G13" s="220" t="s">
        <v>190</v>
      </c>
      <c r="H13" s="220"/>
      <c r="I13" s="239" t="s">
        <v>601</v>
      </c>
      <c r="J13" s="249" t="s">
        <v>191</v>
      </c>
      <c r="K13" s="241"/>
      <c r="L13" s="220" t="s">
        <v>192</v>
      </c>
      <c r="M13" s="247" t="s">
        <v>193</v>
      </c>
      <c r="N13" s="220"/>
    </row>
    <row r="14" spans="1:14" ht="35.25" customHeight="1">
      <c r="A14" s="221"/>
      <c r="B14" s="221"/>
      <c r="C14" s="220"/>
      <c r="D14" s="241"/>
      <c r="E14" s="220"/>
      <c r="F14" s="220"/>
      <c r="G14" s="107" t="s">
        <v>194</v>
      </c>
      <c r="H14" s="107" t="s">
        <v>195</v>
      </c>
      <c r="I14" s="241"/>
      <c r="J14" s="250"/>
      <c r="K14" s="220"/>
      <c r="L14" s="241"/>
      <c r="M14" s="248"/>
      <c r="N14" s="220"/>
    </row>
    <row r="15" spans="1:14" ht="7.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  <c r="I15" s="7">
        <v>9</v>
      </c>
      <c r="J15" s="7">
        <v>10</v>
      </c>
      <c r="K15" s="7">
        <v>11</v>
      </c>
      <c r="L15" s="7">
        <v>12</v>
      </c>
      <c r="M15" s="7">
        <v>13</v>
      </c>
      <c r="N15" s="7">
        <v>14</v>
      </c>
    </row>
    <row r="16" spans="1:15" ht="21.75" customHeight="1">
      <c r="A16" s="11">
        <v>1</v>
      </c>
      <c r="B16" s="45" t="s">
        <v>555</v>
      </c>
      <c r="C16" s="110">
        <v>926</v>
      </c>
      <c r="D16" s="45">
        <v>92604</v>
      </c>
      <c r="E16" s="111">
        <v>56643</v>
      </c>
      <c r="F16" s="111">
        <f>1509800+41000</f>
        <v>1550800</v>
      </c>
      <c r="G16" s="111">
        <f>623800+41000</f>
        <v>664800</v>
      </c>
      <c r="H16" s="111">
        <v>0</v>
      </c>
      <c r="I16" s="111">
        <v>0</v>
      </c>
      <c r="J16" s="111">
        <v>0</v>
      </c>
      <c r="K16" s="111">
        <f>1514788+41000</f>
        <v>1555788</v>
      </c>
      <c r="L16" s="111">
        <v>0</v>
      </c>
      <c r="M16" s="111">
        <v>0</v>
      </c>
      <c r="N16" s="111">
        <f>E16+F16-K16</f>
        <v>51655</v>
      </c>
      <c r="O16" s="106"/>
    </row>
    <row r="17" spans="1:14" s="17" customFormat="1" ht="21.75" customHeight="1">
      <c r="A17" s="254" t="s">
        <v>261</v>
      </c>
      <c r="B17" s="254"/>
      <c r="C17" s="18"/>
      <c r="D17" s="18"/>
      <c r="E17" s="112">
        <f>E16</f>
        <v>56643</v>
      </c>
      <c r="F17" s="112">
        <f aca="true" t="shared" si="0" ref="F17:N17">F16</f>
        <v>1550800</v>
      </c>
      <c r="G17" s="112">
        <f t="shared" si="0"/>
        <v>664800</v>
      </c>
      <c r="H17" s="112">
        <f t="shared" si="0"/>
        <v>0</v>
      </c>
      <c r="I17" s="112">
        <v>0</v>
      </c>
      <c r="J17" s="112">
        <f t="shared" si="0"/>
        <v>0</v>
      </c>
      <c r="K17" s="112">
        <f t="shared" si="0"/>
        <v>1555788</v>
      </c>
      <c r="L17" s="112">
        <f t="shared" si="0"/>
        <v>0</v>
      </c>
      <c r="M17" s="112">
        <f t="shared" si="0"/>
        <v>0</v>
      </c>
      <c r="N17" s="112">
        <f t="shared" si="0"/>
        <v>51655</v>
      </c>
    </row>
    <row r="18" ht="4.5" customHeight="1"/>
    <row r="20" ht="12.75">
      <c r="E20" s="106"/>
    </row>
  </sheetData>
  <mergeCells count="21">
    <mergeCell ref="L13:L14"/>
    <mergeCell ref="I13:I14"/>
    <mergeCell ref="E11:E14"/>
    <mergeCell ref="A17:B17"/>
    <mergeCell ref="N11:N14"/>
    <mergeCell ref="F12:F14"/>
    <mergeCell ref="G12:J12"/>
    <mergeCell ref="K12:K14"/>
    <mergeCell ref="L12:M12"/>
    <mergeCell ref="G13:H13"/>
    <mergeCell ref="K11:M11"/>
    <mergeCell ref="K1:N5"/>
    <mergeCell ref="A7:N7"/>
    <mergeCell ref="A8:N8"/>
    <mergeCell ref="A11:A14"/>
    <mergeCell ref="B11:B14"/>
    <mergeCell ref="C11:C14"/>
    <mergeCell ref="D11:D14"/>
    <mergeCell ref="M13:M14"/>
    <mergeCell ref="J13:J14"/>
    <mergeCell ref="F11:J11"/>
  </mergeCells>
  <printOptions/>
  <pageMargins left="0.2" right="0.2" top="1" bottom="1" header="0.5" footer="0.5"/>
  <pageSetup fitToHeight="1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E36" sqref="E3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375" style="0" customWidth="1"/>
    <col min="4" max="4" width="10.125" style="0" customWidth="1"/>
    <col min="5" max="5" width="15.00390625" style="0" customWidth="1"/>
    <col min="7" max="7" width="11.375" style="0" customWidth="1"/>
    <col min="8" max="8" width="14.375" style="0" customWidth="1"/>
  </cols>
  <sheetData>
    <row r="1" spans="5:8" ht="12.75" customHeight="1">
      <c r="E1" s="204" t="s">
        <v>166</v>
      </c>
      <c r="F1" s="204"/>
      <c r="G1" s="204"/>
      <c r="H1" s="204"/>
    </row>
    <row r="2" spans="5:8" ht="12.75">
      <c r="E2" s="204"/>
      <c r="F2" s="204"/>
      <c r="G2" s="204"/>
      <c r="H2" s="204"/>
    </row>
    <row r="3" spans="5:8" ht="12.75">
      <c r="E3" s="204"/>
      <c r="F3" s="204"/>
      <c r="G3" s="204"/>
      <c r="H3" s="204"/>
    </row>
    <row r="4" spans="5:8" ht="12.75">
      <c r="E4" s="204"/>
      <c r="F4" s="204"/>
      <c r="G4" s="204"/>
      <c r="H4" s="204"/>
    </row>
    <row r="5" spans="5:8" ht="12.75">
      <c r="E5" s="204"/>
      <c r="F5" s="204"/>
      <c r="G5" s="204"/>
      <c r="H5" s="204"/>
    </row>
    <row r="6" spans="1:8" ht="16.5">
      <c r="A6" s="246" t="s">
        <v>599</v>
      </c>
      <c r="B6" s="246"/>
      <c r="C6" s="246"/>
      <c r="D6" s="246"/>
      <c r="E6" s="246"/>
      <c r="F6" s="246"/>
      <c r="G6" s="246"/>
      <c r="H6" s="246"/>
    </row>
    <row r="7" spans="1:8" ht="16.5">
      <c r="A7" s="246"/>
      <c r="B7" s="246"/>
      <c r="C7" s="246"/>
      <c r="D7" s="246"/>
      <c r="E7" s="246"/>
      <c r="F7" s="246"/>
      <c r="G7" s="246"/>
      <c r="H7" s="246"/>
    </row>
    <row r="8" spans="1:8" ht="13.5" customHeight="1">
      <c r="A8" s="21"/>
      <c r="B8" s="21"/>
      <c r="C8" s="21"/>
      <c r="D8" s="21"/>
      <c r="E8" s="21"/>
      <c r="F8" s="21"/>
      <c r="G8" s="21"/>
      <c r="H8" s="21"/>
    </row>
    <row r="9" spans="1:8" ht="12.75">
      <c r="A9" s="1"/>
      <c r="B9" s="1"/>
      <c r="C9" s="1"/>
      <c r="D9" s="1"/>
      <c r="E9" s="1"/>
      <c r="F9" s="1"/>
      <c r="G9" s="1"/>
      <c r="H9" s="4" t="s">
        <v>246</v>
      </c>
    </row>
    <row r="10" spans="1:8" ht="55.5" customHeight="1">
      <c r="A10" s="23" t="s">
        <v>248</v>
      </c>
      <c r="B10" s="23" t="s">
        <v>270</v>
      </c>
      <c r="C10" s="6" t="s">
        <v>233</v>
      </c>
      <c r="D10" s="109" t="s">
        <v>234</v>
      </c>
      <c r="E10" s="6" t="s">
        <v>272</v>
      </c>
      <c r="F10" s="6" t="s">
        <v>197</v>
      </c>
      <c r="G10" s="6" t="s">
        <v>276</v>
      </c>
      <c r="H10" s="6" t="s">
        <v>278</v>
      </c>
    </row>
    <row r="11" spans="1:8" ht="7.5" customHeight="1">
      <c r="A11" s="7">
        <v>1</v>
      </c>
      <c r="B11" s="7">
        <v>2</v>
      </c>
      <c r="C11" s="7">
        <v>3</v>
      </c>
      <c r="D11" s="7">
        <v>4</v>
      </c>
      <c r="E11" s="7">
        <v>4</v>
      </c>
      <c r="F11" s="7">
        <v>5</v>
      </c>
      <c r="G11" s="7">
        <v>7</v>
      </c>
      <c r="H11" s="7">
        <v>9</v>
      </c>
    </row>
    <row r="12" spans="1:8" ht="21.75" customHeight="1">
      <c r="A12" s="9">
        <v>1</v>
      </c>
      <c r="B12" s="45" t="s">
        <v>569</v>
      </c>
      <c r="C12" s="45">
        <v>801</v>
      </c>
      <c r="D12" s="45">
        <v>80101</v>
      </c>
      <c r="E12" s="111">
        <v>6011</v>
      </c>
      <c r="F12" s="111">
        <v>78000</v>
      </c>
      <c r="G12" s="111">
        <v>81000</v>
      </c>
      <c r="H12" s="111">
        <f>E12+F12-G12</f>
        <v>3011</v>
      </c>
    </row>
    <row r="13" spans="1:8" ht="21.75" customHeight="1">
      <c r="A13" s="9">
        <v>2</v>
      </c>
      <c r="B13" s="45" t="s">
        <v>196</v>
      </c>
      <c r="C13" s="45">
        <v>801</v>
      </c>
      <c r="D13" s="45">
        <v>80110</v>
      </c>
      <c r="E13" s="111">
        <v>15000</v>
      </c>
      <c r="F13" s="111">
        <v>69000</v>
      </c>
      <c r="G13" s="111">
        <v>77000</v>
      </c>
      <c r="H13" s="111">
        <f>E13+F13-G13</f>
        <v>7000</v>
      </c>
    </row>
    <row r="14" spans="1:8" ht="21.75" customHeight="1">
      <c r="A14" s="9">
        <v>3</v>
      </c>
      <c r="B14" s="45" t="s">
        <v>200</v>
      </c>
      <c r="C14" s="45">
        <v>801</v>
      </c>
      <c r="D14" s="45">
        <v>80148</v>
      </c>
      <c r="E14" s="111">
        <v>8606</v>
      </c>
      <c r="F14" s="111">
        <v>396330</v>
      </c>
      <c r="G14" s="111">
        <v>397335</v>
      </c>
      <c r="H14" s="111">
        <f>E14+F14-G14</f>
        <v>7601</v>
      </c>
    </row>
    <row r="15" spans="1:8" s="17" customFormat="1" ht="21.75" customHeight="1">
      <c r="A15" s="254" t="s">
        <v>261</v>
      </c>
      <c r="B15" s="254"/>
      <c r="C15" s="18"/>
      <c r="D15" s="18"/>
      <c r="E15" s="112">
        <f>E14+E13+E12</f>
        <v>29617</v>
      </c>
      <c r="F15" s="112">
        <f>F14+F13+F12</f>
        <v>543330</v>
      </c>
      <c r="G15" s="112">
        <f>G14+G13+G12</f>
        <v>555335</v>
      </c>
      <c r="H15" s="112">
        <f>H14+H13+H12</f>
        <v>17612</v>
      </c>
    </row>
    <row r="16" ht="4.5" customHeight="1"/>
  </sheetData>
  <mergeCells count="4">
    <mergeCell ref="A6:H6"/>
    <mergeCell ref="A7:H7"/>
    <mergeCell ref="A15:B15"/>
    <mergeCell ref="E1:H5"/>
  </mergeCells>
  <printOptions/>
  <pageMargins left="0.26" right="0.2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E36" sqref="E3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204" t="s">
        <v>168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9.5" customHeight="1">
      <c r="A6" s="233" t="s">
        <v>598</v>
      </c>
      <c r="B6" s="233"/>
      <c r="C6" s="233"/>
      <c r="D6" s="233"/>
      <c r="E6" s="233"/>
      <c r="F6" s="233"/>
    </row>
    <row r="7" spans="4:6" ht="19.5" customHeight="1">
      <c r="D7" s="21"/>
      <c r="E7" s="21"/>
      <c r="F7" s="21"/>
    </row>
    <row r="8" spans="4:6" ht="19.5" customHeight="1">
      <c r="D8" s="1"/>
      <c r="E8" s="1"/>
      <c r="F8" s="46" t="s">
        <v>246</v>
      </c>
    </row>
    <row r="9" spans="1:6" ht="19.5" customHeight="1">
      <c r="A9" s="221" t="s">
        <v>248</v>
      </c>
      <c r="B9" s="221" t="s">
        <v>233</v>
      </c>
      <c r="C9" s="221" t="s">
        <v>234</v>
      </c>
      <c r="D9" s="220" t="s">
        <v>303</v>
      </c>
      <c r="E9" s="220" t="s">
        <v>304</v>
      </c>
      <c r="F9" s="220" t="s">
        <v>305</v>
      </c>
    </row>
    <row r="10" spans="1:6" ht="19.5" customHeight="1">
      <c r="A10" s="221"/>
      <c r="B10" s="221"/>
      <c r="C10" s="221"/>
      <c r="D10" s="220"/>
      <c r="E10" s="220"/>
      <c r="F10" s="220"/>
    </row>
    <row r="11" spans="1:6" ht="19.5" customHeight="1">
      <c r="A11" s="221"/>
      <c r="B11" s="221"/>
      <c r="C11" s="221"/>
      <c r="D11" s="220"/>
      <c r="E11" s="220"/>
      <c r="F11" s="220"/>
    </row>
    <row r="12" spans="1:6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26.25" customHeight="1">
      <c r="A13" s="257" t="s">
        <v>596</v>
      </c>
      <c r="B13" s="258"/>
      <c r="C13" s="258"/>
      <c r="D13" s="258"/>
      <c r="E13" s="259"/>
      <c r="F13" s="95">
        <f>F14</f>
        <v>664800</v>
      </c>
    </row>
    <row r="14" spans="1:6" ht="40.5" customHeight="1">
      <c r="A14" s="47" t="s">
        <v>238</v>
      </c>
      <c r="B14" s="32">
        <v>926</v>
      </c>
      <c r="C14" s="32">
        <v>92604</v>
      </c>
      <c r="D14" s="96" t="s">
        <v>570</v>
      </c>
      <c r="E14" s="94" t="s">
        <v>571</v>
      </c>
      <c r="F14" s="95">
        <f>623800+41000</f>
        <v>664800</v>
      </c>
    </row>
    <row r="15" spans="1:6" s="1" customFormat="1" ht="30" customHeight="1">
      <c r="A15" s="260" t="s">
        <v>261</v>
      </c>
      <c r="B15" s="261"/>
      <c r="C15" s="261"/>
      <c r="D15" s="262"/>
      <c r="E15" s="47"/>
      <c r="F15" s="93">
        <f>F13</f>
        <v>664800</v>
      </c>
    </row>
    <row r="17" ht="12.75">
      <c r="F17" s="106"/>
    </row>
    <row r="18" ht="12.75">
      <c r="F18" s="106"/>
    </row>
    <row r="19" spans="5:6" ht="12.75">
      <c r="E19" s="106"/>
      <c r="F19" s="106"/>
    </row>
    <row r="21" ht="12.75">
      <c r="E21" s="106"/>
    </row>
  </sheetData>
  <mergeCells count="10">
    <mergeCell ref="A13:E13"/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4">
      <selection activeCell="H23" sqref="H23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210" t="s">
        <v>169</v>
      </c>
      <c r="E1" s="210"/>
    </row>
    <row r="2" spans="4:5" ht="12.75">
      <c r="D2" s="210"/>
      <c r="E2" s="210"/>
    </row>
    <row r="3" spans="4:5" ht="32.25" customHeight="1">
      <c r="D3" s="210"/>
      <c r="E3" s="210"/>
    </row>
    <row r="5" spans="1:5" ht="19.5" customHeight="1">
      <c r="A5" s="217" t="s">
        <v>595</v>
      </c>
      <c r="B5" s="217"/>
      <c r="C5" s="217"/>
      <c r="D5" s="217"/>
      <c r="E5" s="217"/>
    </row>
    <row r="6" spans="4:5" ht="19.5" customHeight="1">
      <c r="D6" s="21"/>
      <c r="E6" s="21"/>
    </row>
    <row r="7" ht="19.5" customHeight="1">
      <c r="E7" s="46" t="s">
        <v>246</v>
      </c>
    </row>
    <row r="8" spans="1:5" ht="19.5" customHeight="1">
      <c r="A8" s="23" t="s">
        <v>248</v>
      </c>
      <c r="B8" s="23" t="s">
        <v>233</v>
      </c>
      <c r="C8" s="23" t="s">
        <v>234</v>
      </c>
      <c r="D8" s="23" t="s">
        <v>306</v>
      </c>
      <c r="E8" s="23" t="s">
        <v>307</v>
      </c>
    </row>
    <row r="9" spans="1:5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</row>
    <row r="10" spans="1:5" s="90" customFormat="1" ht="29.25" customHeight="1">
      <c r="A10" s="257" t="s">
        <v>596</v>
      </c>
      <c r="B10" s="258"/>
      <c r="C10" s="258"/>
      <c r="D10" s="259"/>
      <c r="E10" s="93">
        <f>E11+E12+E13</f>
        <v>1520000</v>
      </c>
    </row>
    <row r="11" spans="1:5" ht="29.25" customHeight="1">
      <c r="A11" s="163"/>
      <c r="B11" s="56">
        <v>921</v>
      </c>
      <c r="C11" s="56">
        <v>92109</v>
      </c>
      <c r="D11" s="94" t="s">
        <v>574</v>
      </c>
      <c r="E11" s="95">
        <v>690000</v>
      </c>
    </row>
    <row r="12" spans="1:5" ht="29.25" customHeight="1">
      <c r="A12" s="163"/>
      <c r="B12" s="56">
        <v>921</v>
      </c>
      <c r="C12" s="56">
        <v>92116</v>
      </c>
      <c r="D12" s="94" t="s">
        <v>574</v>
      </c>
      <c r="E12" s="95">
        <v>620000</v>
      </c>
    </row>
    <row r="13" spans="1:5" ht="29.25" customHeight="1">
      <c r="A13" s="163"/>
      <c r="B13" s="56">
        <v>921</v>
      </c>
      <c r="C13" s="56">
        <v>92118</v>
      </c>
      <c r="D13" s="94" t="s">
        <v>575</v>
      </c>
      <c r="E13" s="95">
        <v>210000</v>
      </c>
    </row>
    <row r="14" spans="1:5" s="90" customFormat="1" ht="29.25" customHeight="1">
      <c r="A14" s="257" t="s">
        <v>597</v>
      </c>
      <c r="B14" s="258"/>
      <c r="C14" s="258"/>
      <c r="D14" s="259"/>
      <c r="E14" s="93">
        <f>E15+E16</f>
        <v>523470</v>
      </c>
    </row>
    <row r="15" spans="1:6" ht="36.75" customHeight="1">
      <c r="A15" s="56" t="s">
        <v>238</v>
      </c>
      <c r="B15" s="56">
        <v>801</v>
      </c>
      <c r="C15" s="56">
        <v>80104</v>
      </c>
      <c r="D15" s="96" t="s">
        <v>593</v>
      </c>
      <c r="E15" s="95">
        <v>173550</v>
      </c>
      <c r="F15" s="74"/>
    </row>
    <row r="16" spans="1:5" ht="42.75" customHeight="1">
      <c r="A16" s="56" t="s">
        <v>239</v>
      </c>
      <c r="B16" s="56">
        <v>801</v>
      </c>
      <c r="C16" s="56">
        <v>80110</v>
      </c>
      <c r="D16" s="94" t="s">
        <v>572</v>
      </c>
      <c r="E16" s="95">
        <v>349920</v>
      </c>
    </row>
    <row r="17" spans="1:5" ht="30" customHeight="1">
      <c r="A17" s="232" t="s">
        <v>261</v>
      </c>
      <c r="B17" s="232"/>
      <c r="C17" s="232"/>
      <c r="D17" s="232"/>
      <c r="E17" s="93">
        <f>E14+E10</f>
        <v>2043470</v>
      </c>
    </row>
    <row r="36" ht="12.75">
      <c r="E36" s="1">
        <f>E37</f>
        <v>0</v>
      </c>
    </row>
  </sheetData>
  <mergeCells count="5">
    <mergeCell ref="A5:E5"/>
    <mergeCell ref="A17:D17"/>
    <mergeCell ref="D1:E3"/>
    <mergeCell ref="A10:D10"/>
    <mergeCell ref="A14:D14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H23" sqref="H2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204" t="s">
        <v>170</v>
      </c>
      <c r="F1" s="204"/>
    </row>
    <row r="2" spans="5:6" ht="12.75">
      <c r="E2" s="204"/>
      <c r="F2" s="204"/>
    </row>
    <row r="3" spans="5:6" ht="12.75">
      <c r="E3" s="204"/>
      <c r="F3" s="204"/>
    </row>
    <row r="4" spans="5:6" ht="12.75">
      <c r="E4" s="204"/>
      <c r="F4" s="204"/>
    </row>
    <row r="6" spans="1:6" ht="16.5" customHeight="1">
      <c r="A6" s="263" t="s">
        <v>594</v>
      </c>
      <c r="B6" s="263"/>
      <c r="C6" s="263"/>
      <c r="D6" s="263"/>
      <c r="E6" s="263"/>
      <c r="F6" s="263"/>
    </row>
    <row r="7" spans="4:5" ht="19.5" customHeight="1">
      <c r="D7" s="1"/>
      <c r="E7" s="4" t="s">
        <v>246</v>
      </c>
    </row>
    <row r="8" spans="1:6" ht="19.5" customHeight="1">
      <c r="A8" s="23" t="s">
        <v>248</v>
      </c>
      <c r="B8" s="23" t="s">
        <v>233</v>
      </c>
      <c r="C8" s="23" t="s">
        <v>234</v>
      </c>
      <c r="D8" s="23" t="s">
        <v>279</v>
      </c>
      <c r="E8" s="23" t="s">
        <v>345</v>
      </c>
      <c r="F8" s="23" t="s">
        <v>307</v>
      </c>
    </row>
    <row r="9" spans="1:6" s="61" customFormat="1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5</v>
      </c>
    </row>
    <row r="10" spans="1:6" s="164" customFormat="1" ht="18.75" customHeight="1">
      <c r="A10" s="257" t="s">
        <v>596</v>
      </c>
      <c r="B10" s="258"/>
      <c r="C10" s="258"/>
      <c r="D10" s="259"/>
      <c r="E10" s="18"/>
      <c r="F10" s="93">
        <f>F11</f>
        <v>20000</v>
      </c>
    </row>
    <row r="11" spans="1:6" s="61" customFormat="1" ht="49.5" customHeight="1">
      <c r="A11" s="162">
        <v>1</v>
      </c>
      <c r="B11" s="56">
        <v>851</v>
      </c>
      <c r="C11" s="56">
        <v>85121</v>
      </c>
      <c r="D11" s="96" t="s">
        <v>219</v>
      </c>
      <c r="E11" s="121" t="s">
        <v>573</v>
      </c>
      <c r="F11" s="95">
        <v>20000</v>
      </c>
    </row>
    <row r="12" spans="1:6" s="164" customFormat="1" ht="18.75" customHeight="1">
      <c r="A12" s="257" t="s">
        <v>597</v>
      </c>
      <c r="B12" s="258"/>
      <c r="C12" s="258"/>
      <c r="D12" s="259"/>
      <c r="E12" s="18"/>
      <c r="F12" s="93">
        <f>F13+F14+F15+F16+F17</f>
        <v>500000</v>
      </c>
    </row>
    <row r="13" spans="1:6" s="61" customFormat="1" ht="27.75" customHeight="1">
      <c r="A13" s="56">
        <v>1</v>
      </c>
      <c r="B13" s="118" t="s">
        <v>346</v>
      </c>
      <c r="C13" s="118" t="s">
        <v>185</v>
      </c>
      <c r="D13" s="96" t="s">
        <v>209</v>
      </c>
      <c r="E13" s="56" t="s">
        <v>210</v>
      </c>
      <c r="F13" s="95">
        <v>100000</v>
      </c>
    </row>
    <row r="14" spans="1:6" s="61" customFormat="1" ht="53.25" customHeight="1">
      <c r="A14" s="56">
        <v>2</v>
      </c>
      <c r="B14" s="118" t="s">
        <v>346</v>
      </c>
      <c r="C14" s="118" t="s">
        <v>185</v>
      </c>
      <c r="D14" s="96" t="s">
        <v>211</v>
      </c>
      <c r="E14" s="56" t="s">
        <v>210</v>
      </c>
      <c r="F14" s="95">
        <v>200000</v>
      </c>
    </row>
    <row r="15" spans="1:7" ht="121.5" customHeight="1">
      <c r="A15" s="56">
        <v>3</v>
      </c>
      <c r="B15" s="124">
        <v>851</v>
      </c>
      <c r="C15" s="124">
        <v>85154</v>
      </c>
      <c r="D15" s="125" t="s">
        <v>231</v>
      </c>
      <c r="E15" s="124" t="s">
        <v>576</v>
      </c>
      <c r="F15" s="160">
        <v>50000</v>
      </c>
      <c r="G15" s="129"/>
    </row>
    <row r="16" spans="1:7" ht="121.5" customHeight="1">
      <c r="A16" s="56">
        <v>4</v>
      </c>
      <c r="B16" s="124">
        <v>851</v>
      </c>
      <c r="C16" s="124">
        <v>85154</v>
      </c>
      <c r="D16" s="125" t="s">
        <v>230</v>
      </c>
      <c r="E16" s="124" t="s">
        <v>576</v>
      </c>
      <c r="F16" s="160">
        <v>20000</v>
      </c>
      <c r="G16" s="127"/>
    </row>
    <row r="17" spans="1:7" ht="57" customHeight="1">
      <c r="A17" s="56">
        <v>5</v>
      </c>
      <c r="B17" s="124">
        <v>926</v>
      </c>
      <c r="C17" s="124">
        <v>92604</v>
      </c>
      <c r="D17" s="128" t="s">
        <v>186</v>
      </c>
      <c r="E17" s="124" t="s">
        <v>576</v>
      </c>
      <c r="F17" s="126">
        <f>65800+64200</f>
        <v>130000</v>
      </c>
      <c r="G17" s="127"/>
    </row>
    <row r="18" spans="1:6" ht="18.75" customHeight="1">
      <c r="A18" s="232" t="s">
        <v>261</v>
      </c>
      <c r="B18" s="232"/>
      <c r="C18" s="232"/>
      <c r="D18" s="232"/>
      <c r="E18" s="47"/>
      <c r="F18" s="93">
        <f>F12+F10</f>
        <v>520000</v>
      </c>
    </row>
    <row r="19" ht="12.75">
      <c r="F19" s="106"/>
    </row>
    <row r="20" s="62" customFormat="1" ht="12.75"/>
    <row r="21" s="63" customFormat="1" ht="12.75"/>
    <row r="36" ht="12.75">
      <c r="E36">
        <f>E37</f>
        <v>0</v>
      </c>
    </row>
  </sheetData>
  <mergeCells count="5">
    <mergeCell ref="A18:D18"/>
    <mergeCell ref="E1:F4"/>
    <mergeCell ref="A6:F6"/>
    <mergeCell ref="A10:D10"/>
    <mergeCell ref="A12:D12"/>
  </mergeCells>
  <printOptions horizontalCentered="1"/>
  <pageMargins left="0.3937007874015748" right="0.3937007874015748" top="0.39" bottom="0.47" header="0.22" footer="0.3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6">
      <selection activeCell="B50" sqref="B50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210" t="s">
        <v>171</v>
      </c>
      <c r="D1" s="210"/>
    </row>
    <row r="2" spans="3:4" ht="12.75">
      <c r="C2" s="210"/>
      <c r="D2" s="210"/>
    </row>
    <row r="3" spans="3:4" ht="12.75">
      <c r="C3" s="210"/>
      <c r="D3" s="210"/>
    </row>
    <row r="4" spans="3:4" ht="12.75">
      <c r="C4" s="210"/>
      <c r="D4" s="210"/>
    </row>
    <row r="5" spans="3:4" ht="12.75">
      <c r="C5" s="210"/>
      <c r="D5" s="210"/>
    </row>
    <row r="6" spans="3:4" ht="12.75">
      <c r="C6" s="210"/>
      <c r="D6" s="210"/>
    </row>
    <row r="7" spans="3:4" ht="12.75">
      <c r="C7" s="105"/>
      <c r="D7" s="105"/>
    </row>
    <row r="8" spans="1:10" ht="19.5" customHeight="1">
      <c r="A8" s="209" t="s">
        <v>268</v>
      </c>
      <c r="B8" s="209"/>
      <c r="C8" s="209"/>
      <c r="D8" s="209"/>
      <c r="E8" s="21"/>
      <c r="F8" s="21"/>
      <c r="G8" s="21"/>
      <c r="H8" s="21"/>
      <c r="I8" s="21"/>
      <c r="J8" s="21"/>
    </row>
    <row r="9" spans="1:7" ht="19.5" customHeight="1">
      <c r="A9" s="209" t="s">
        <v>269</v>
      </c>
      <c r="B9" s="209"/>
      <c r="C9" s="209"/>
      <c r="D9" s="209"/>
      <c r="E9" s="21"/>
      <c r="F9" s="21"/>
      <c r="G9" s="21"/>
    </row>
    <row r="11" ht="12.75">
      <c r="C11" s="4" t="s">
        <v>246</v>
      </c>
    </row>
    <row r="12" spans="1:10" ht="19.5" customHeight="1">
      <c r="A12" s="23" t="s">
        <v>248</v>
      </c>
      <c r="B12" s="23" t="s">
        <v>270</v>
      </c>
      <c r="C12" s="23" t="s">
        <v>592</v>
      </c>
      <c r="D12" s="24"/>
      <c r="E12" s="24"/>
      <c r="F12" s="24"/>
      <c r="G12" s="24"/>
      <c r="H12" s="24"/>
      <c r="I12" s="25"/>
      <c r="J12" s="25"/>
    </row>
    <row r="13" spans="1:10" ht="19.5" customHeight="1">
      <c r="A13" s="26" t="s">
        <v>271</v>
      </c>
      <c r="B13" s="22" t="s">
        <v>272</v>
      </c>
      <c r="C13" s="97">
        <v>444019</v>
      </c>
      <c r="D13" s="24"/>
      <c r="E13" s="24"/>
      <c r="F13" s="24"/>
      <c r="G13" s="24"/>
      <c r="H13" s="24"/>
      <c r="I13" s="25"/>
      <c r="J13" s="25"/>
    </row>
    <row r="14" spans="1:10" ht="19.5" customHeight="1">
      <c r="A14" s="26" t="s">
        <v>273</v>
      </c>
      <c r="B14" s="22" t="s">
        <v>274</v>
      </c>
      <c r="C14" s="97">
        <f>C15+C16+C18+C17</f>
        <v>560000</v>
      </c>
      <c r="D14" s="24"/>
      <c r="E14" s="24"/>
      <c r="F14" s="24"/>
      <c r="G14" s="24"/>
      <c r="H14" s="24"/>
      <c r="I14" s="25"/>
      <c r="J14" s="25"/>
    </row>
    <row r="15" spans="1:10" ht="19.5" customHeight="1">
      <c r="A15" s="98">
        <v>1</v>
      </c>
      <c r="B15" s="100" t="s">
        <v>577</v>
      </c>
      <c r="C15" s="99">
        <v>1000</v>
      </c>
      <c r="D15" s="24"/>
      <c r="E15" s="24"/>
      <c r="F15" s="24"/>
      <c r="G15" s="24"/>
      <c r="H15" s="24"/>
      <c r="I15" s="25"/>
      <c r="J15" s="25"/>
    </row>
    <row r="16" spans="1:10" ht="27" customHeight="1">
      <c r="A16" s="98">
        <v>2</v>
      </c>
      <c r="B16" s="96" t="s">
        <v>176</v>
      </c>
      <c r="C16" s="99">
        <v>3000</v>
      </c>
      <c r="D16" s="24"/>
      <c r="E16" s="24"/>
      <c r="F16" s="24"/>
      <c r="G16" s="24"/>
      <c r="H16" s="24"/>
      <c r="I16" s="25"/>
      <c r="J16" s="25"/>
    </row>
    <row r="17" spans="1:10" ht="19.5" customHeight="1">
      <c r="A17" s="98">
        <v>3</v>
      </c>
      <c r="B17" s="100" t="s">
        <v>177</v>
      </c>
      <c r="C17" s="99">
        <v>553000</v>
      </c>
      <c r="D17" s="24"/>
      <c r="E17" s="24"/>
      <c r="F17" s="24"/>
      <c r="G17" s="24"/>
      <c r="H17" s="24"/>
      <c r="I17" s="25"/>
      <c r="J17" s="25"/>
    </row>
    <row r="18" spans="1:10" ht="19.5" customHeight="1">
      <c r="A18" s="98">
        <v>4</v>
      </c>
      <c r="B18" s="100" t="s">
        <v>178</v>
      </c>
      <c r="C18" s="99">
        <v>3000</v>
      </c>
      <c r="D18" s="24"/>
      <c r="E18" s="24"/>
      <c r="F18" s="24"/>
      <c r="G18" s="24"/>
      <c r="H18" s="24"/>
      <c r="I18" s="25"/>
      <c r="J18" s="25"/>
    </row>
    <row r="19" spans="1:10" ht="19.5" customHeight="1">
      <c r="A19" s="26" t="s">
        <v>275</v>
      </c>
      <c r="B19" s="22" t="s">
        <v>276</v>
      </c>
      <c r="C19" s="97">
        <f>C20+C27</f>
        <v>988019</v>
      </c>
      <c r="D19" s="24"/>
      <c r="E19" s="24"/>
      <c r="F19" s="24"/>
      <c r="G19" s="24"/>
      <c r="H19" s="24"/>
      <c r="I19" s="25"/>
      <c r="J19" s="25"/>
    </row>
    <row r="20" spans="1:10" ht="19.5" customHeight="1">
      <c r="A20" s="18" t="s">
        <v>238</v>
      </c>
      <c r="B20" s="101" t="s">
        <v>243</v>
      </c>
      <c r="C20" s="93">
        <f>C21+C22+C24+C26+C23+C25</f>
        <v>289490</v>
      </c>
      <c r="D20" s="24"/>
      <c r="E20" s="24"/>
      <c r="F20" s="24"/>
      <c r="G20" s="24"/>
      <c r="H20" s="24"/>
      <c r="I20" s="25"/>
      <c r="J20" s="25"/>
    </row>
    <row r="21" spans="1:10" ht="17.25" customHeight="1">
      <c r="A21" s="56">
        <v>1</v>
      </c>
      <c r="B21" s="100" t="s">
        <v>187</v>
      </c>
      <c r="C21" s="95">
        <v>10000</v>
      </c>
      <c r="D21" s="24"/>
      <c r="E21" s="24"/>
      <c r="F21" s="24"/>
      <c r="G21" s="24"/>
      <c r="H21" s="24"/>
      <c r="I21" s="25"/>
      <c r="J21" s="25"/>
    </row>
    <row r="22" spans="1:10" ht="15" customHeight="1">
      <c r="A22" s="56">
        <v>2</v>
      </c>
      <c r="B22" s="100" t="s">
        <v>179</v>
      </c>
      <c r="C22" s="95">
        <v>12000</v>
      </c>
      <c r="D22" s="24"/>
      <c r="E22" s="24"/>
      <c r="F22" s="24"/>
      <c r="G22" s="24"/>
      <c r="H22" s="24"/>
      <c r="I22" s="25"/>
      <c r="J22" s="25"/>
    </row>
    <row r="23" spans="1:10" ht="15" customHeight="1">
      <c r="A23" s="56">
        <v>3</v>
      </c>
      <c r="B23" s="100" t="s">
        <v>213</v>
      </c>
      <c r="C23" s="95">
        <v>2000</v>
      </c>
      <c r="D23" s="24"/>
      <c r="E23" s="24"/>
      <c r="F23" s="24"/>
      <c r="G23" s="24"/>
      <c r="H23" s="24"/>
      <c r="I23" s="25"/>
      <c r="J23" s="25"/>
    </row>
    <row r="24" spans="1:10" ht="15" customHeight="1">
      <c r="A24" s="56">
        <v>4</v>
      </c>
      <c r="B24" s="100" t="s">
        <v>180</v>
      </c>
      <c r="C24" s="95">
        <v>125250</v>
      </c>
      <c r="D24" s="24"/>
      <c r="E24" s="24"/>
      <c r="F24" s="24"/>
      <c r="G24" s="24"/>
      <c r="H24" s="24"/>
      <c r="I24" s="25"/>
      <c r="J24" s="25"/>
    </row>
    <row r="25" spans="1:10" ht="15" customHeight="1">
      <c r="A25" s="56">
        <v>5</v>
      </c>
      <c r="B25" s="100" t="s">
        <v>224</v>
      </c>
      <c r="C25" s="95">
        <v>138240</v>
      </c>
      <c r="D25" s="24"/>
      <c r="E25" s="24"/>
      <c r="F25" s="24"/>
      <c r="G25" s="24"/>
      <c r="H25" s="24"/>
      <c r="I25" s="25"/>
      <c r="J25" s="25"/>
    </row>
    <row r="26" spans="1:10" ht="30" customHeight="1">
      <c r="A26" s="56">
        <v>6</v>
      </c>
      <c r="B26" s="96" t="s">
        <v>214</v>
      </c>
      <c r="C26" s="95">
        <v>2000</v>
      </c>
      <c r="D26" s="24"/>
      <c r="E26" s="24"/>
      <c r="F26" s="24"/>
      <c r="G26" s="24"/>
      <c r="H26" s="24"/>
      <c r="I26" s="25"/>
      <c r="J26" s="25"/>
    </row>
    <row r="27" spans="1:10" ht="19.5" customHeight="1">
      <c r="A27" s="18" t="s">
        <v>239</v>
      </c>
      <c r="B27" s="101" t="s">
        <v>244</v>
      </c>
      <c r="C27" s="93">
        <f>C28</f>
        <v>698529</v>
      </c>
      <c r="D27" s="24"/>
      <c r="E27" s="24"/>
      <c r="F27" s="24"/>
      <c r="G27" s="24"/>
      <c r="H27" s="24"/>
      <c r="I27" s="25"/>
      <c r="J27" s="25"/>
    </row>
    <row r="28" spans="1:10" ht="15">
      <c r="A28" s="56">
        <v>1</v>
      </c>
      <c r="B28" s="96" t="s">
        <v>181</v>
      </c>
      <c r="C28" s="95">
        <v>698529</v>
      </c>
      <c r="D28" s="24"/>
      <c r="E28" s="24"/>
      <c r="F28" s="24"/>
      <c r="G28" s="24"/>
      <c r="H28" s="24"/>
      <c r="I28" s="25"/>
      <c r="J28" s="25"/>
    </row>
    <row r="29" spans="1:10" ht="15" customHeight="1">
      <c r="A29" s="26" t="s">
        <v>277</v>
      </c>
      <c r="B29" s="22" t="s">
        <v>278</v>
      </c>
      <c r="C29" s="97">
        <f>C13+C14-C19</f>
        <v>16000</v>
      </c>
      <c r="D29" s="24"/>
      <c r="E29" s="24"/>
      <c r="F29" s="24"/>
      <c r="G29" s="24"/>
      <c r="H29" s="24"/>
      <c r="I29" s="25"/>
      <c r="J29" s="25"/>
    </row>
    <row r="30" spans="1:10" ht="15">
      <c r="A30" s="24"/>
      <c r="B30" s="24"/>
      <c r="C30" s="24"/>
      <c r="D30" s="24"/>
      <c r="E30" s="24"/>
      <c r="F30" s="24"/>
      <c r="G30" s="24"/>
      <c r="H30" s="24"/>
      <c r="I30" s="25"/>
      <c r="J30" s="25"/>
    </row>
    <row r="31" spans="1:10" ht="15">
      <c r="A31" s="24"/>
      <c r="B31" s="24"/>
      <c r="C31" s="24"/>
      <c r="D31" s="24"/>
      <c r="E31" s="24"/>
      <c r="F31" s="24"/>
      <c r="G31" s="24"/>
      <c r="H31" s="24"/>
      <c r="I31" s="25"/>
      <c r="J31" s="25"/>
    </row>
    <row r="32" spans="1:10" ht="15">
      <c r="A32" s="24"/>
      <c r="B32" s="24"/>
      <c r="C32" s="24"/>
      <c r="D32" s="24"/>
      <c r="E32" s="24"/>
      <c r="F32" s="24"/>
      <c r="G32" s="24"/>
      <c r="H32" s="24"/>
      <c r="I32" s="25"/>
      <c r="J32" s="25"/>
    </row>
    <row r="33" spans="1:10" ht="15">
      <c r="A33" s="24"/>
      <c r="B33" s="24"/>
      <c r="C33" s="24"/>
      <c r="D33" s="24"/>
      <c r="E33" s="24"/>
      <c r="F33" s="24"/>
      <c r="G33" s="24"/>
      <c r="H33" s="24"/>
      <c r="I33" s="25"/>
      <c r="J33" s="25"/>
    </row>
    <row r="34" spans="1:10" ht="15">
      <c r="A34" s="24"/>
      <c r="B34" s="24"/>
      <c r="C34" s="24"/>
      <c r="D34" s="24"/>
      <c r="E34" s="24"/>
      <c r="F34" s="24"/>
      <c r="G34" s="24"/>
      <c r="H34" s="24"/>
      <c r="I34" s="25"/>
      <c r="J34" s="25"/>
    </row>
    <row r="35" spans="1:10" ht="15">
      <c r="A35" s="24"/>
      <c r="B35" s="24"/>
      <c r="C35" s="24"/>
      <c r="D35" s="24"/>
      <c r="E35" s="24"/>
      <c r="F35" s="24"/>
      <c r="G35" s="24"/>
      <c r="H35" s="24"/>
      <c r="I35" s="25"/>
      <c r="J35" s="25"/>
    </row>
    <row r="36" spans="1:10" ht="15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>
      <c r="A39" s="25"/>
      <c r="B39" s="25"/>
      <c r="C39" s="25"/>
      <c r="D39" s="25"/>
      <c r="E39" s="25"/>
      <c r="F39" s="25"/>
      <c r="G39" s="25"/>
      <c r="H39" s="25"/>
      <c r="I39" s="25"/>
      <c r="J39" s="25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9"/>
  <sheetViews>
    <sheetView view="pageBreakPreview" zoomScaleSheetLayoutView="100" zoomScalePageLayoutView="0" workbookViewId="0" topLeftCell="A421">
      <selection activeCell="H23" sqref="H23"/>
    </sheetView>
  </sheetViews>
  <sheetFormatPr defaultColWidth="9.00390625" defaultRowHeight="12.75"/>
  <cols>
    <col min="1" max="1" width="5.125" style="1" customWidth="1"/>
    <col min="2" max="2" width="8.375" style="1" customWidth="1"/>
    <col min="3" max="3" width="6.625" style="1" customWidth="1"/>
    <col min="4" max="4" width="28.00390625" style="1" customWidth="1"/>
    <col min="5" max="5" width="11.75390625" style="1" customWidth="1"/>
    <col min="6" max="6" width="10.75390625" style="1" customWidth="1"/>
    <col min="7" max="7" width="11.75390625" style="1" customWidth="1"/>
    <col min="8" max="8" width="13.625" style="1" customWidth="1"/>
    <col min="9" max="9" width="14.25390625" style="1" customWidth="1"/>
    <col min="11" max="11" width="10.625" style="0" customWidth="1"/>
    <col min="12" max="12" width="15.125" style="0" customWidth="1"/>
    <col min="15" max="15" width="11.75390625" style="0" customWidth="1"/>
    <col min="16" max="16" width="11.375" style="0" customWidth="1"/>
    <col min="17" max="17" width="12.625" style="0" customWidth="1"/>
    <col min="18" max="18" width="12.875" style="0" customWidth="1"/>
  </cols>
  <sheetData>
    <row r="1" spans="5:18" ht="12.75" customHeight="1">
      <c r="E1" s="182"/>
      <c r="F1" s="182"/>
      <c r="G1" s="182"/>
      <c r="H1" s="182"/>
      <c r="I1" s="182"/>
      <c r="M1" s="182"/>
      <c r="O1" s="210" t="s">
        <v>147</v>
      </c>
      <c r="P1" s="210"/>
      <c r="Q1" s="210"/>
      <c r="R1" s="210"/>
    </row>
    <row r="2" spans="5:18" ht="12.75">
      <c r="E2" s="182"/>
      <c r="F2" s="182"/>
      <c r="G2" s="182"/>
      <c r="H2" s="182"/>
      <c r="I2" s="182"/>
      <c r="O2" s="210"/>
      <c r="P2" s="210"/>
      <c r="Q2" s="210"/>
      <c r="R2" s="210"/>
    </row>
    <row r="3" spans="5:18" ht="12.75">
      <c r="E3" s="182"/>
      <c r="F3" s="182"/>
      <c r="G3" s="182"/>
      <c r="H3" s="182"/>
      <c r="I3" s="182"/>
      <c r="O3" s="210"/>
      <c r="P3" s="210"/>
      <c r="Q3" s="210"/>
      <c r="R3" s="210"/>
    </row>
    <row r="4" spans="5:9" ht="12.75">
      <c r="E4" s="105"/>
      <c r="F4" s="105"/>
      <c r="G4" s="105"/>
      <c r="H4" s="105"/>
      <c r="I4" s="105"/>
    </row>
    <row r="5" spans="1:18" ht="18">
      <c r="A5" s="209" t="s">
        <v>135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</row>
    <row r="6" spans="1:4" ht="18">
      <c r="A6" s="2"/>
      <c r="B6" s="2"/>
      <c r="C6" s="2"/>
      <c r="D6" s="2"/>
    </row>
    <row r="7" spans="1:17" ht="3.75" customHeight="1">
      <c r="A7" s="13"/>
      <c r="B7" s="13"/>
      <c r="C7" s="13"/>
      <c r="D7" s="13"/>
      <c r="E7" s="108"/>
      <c r="F7" s="108"/>
      <c r="G7" s="108"/>
      <c r="H7" s="108"/>
      <c r="Q7" s="14" t="s">
        <v>247</v>
      </c>
    </row>
    <row r="8" spans="1:18" ht="12.75">
      <c r="A8" s="208" t="s">
        <v>233</v>
      </c>
      <c r="B8" s="208" t="s">
        <v>234</v>
      </c>
      <c r="C8" s="208" t="s">
        <v>235</v>
      </c>
      <c r="D8" s="208" t="s">
        <v>241</v>
      </c>
      <c r="E8" s="208" t="s">
        <v>627</v>
      </c>
      <c r="F8" s="208" t="s">
        <v>628</v>
      </c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</row>
    <row r="9" spans="1:18" ht="10.5" customHeight="1">
      <c r="A9" s="208"/>
      <c r="B9" s="208"/>
      <c r="C9" s="208"/>
      <c r="D9" s="208"/>
      <c r="E9" s="208"/>
      <c r="F9" s="208" t="s">
        <v>629</v>
      </c>
      <c r="G9" s="208" t="s">
        <v>253</v>
      </c>
      <c r="H9" s="208"/>
      <c r="I9" s="208"/>
      <c r="J9" s="208"/>
      <c r="K9" s="208"/>
      <c r="L9" s="208"/>
      <c r="M9" s="208"/>
      <c r="N9" s="208"/>
      <c r="O9" s="208" t="s">
        <v>630</v>
      </c>
      <c r="P9" s="208" t="s">
        <v>253</v>
      </c>
      <c r="Q9" s="208"/>
      <c r="R9" s="208"/>
    </row>
    <row r="10" spans="1:18" ht="5.25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 t="s">
        <v>610</v>
      </c>
      <c r="Q10" s="208" t="s">
        <v>237</v>
      </c>
      <c r="R10" s="208" t="s">
        <v>631</v>
      </c>
    </row>
    <row r="11" spans="1:18" ht="12.75">
      <c r="A11" s="208"/>
      <c r="B11" s="208"/>
      <c r="C11" s="208"/>
      <c r="D11" s="208"/>
      <c r="E11" s="208"/>
      <c r="F11" s="208"/>
      <c r="G11" s="208" t="s">
        <v>134</v>
      </c>
      <c r="H11" s="208" t="s">
        <v>253</v>
      </c>
      <c r="I11" s="208"/>
      <c r="J11" s="208" t="s">
        <v>632</v>
      </c>
      <c r="K11" s="208" t="s">
        <v>633</v>
      </c>
      <c r="L11" s="208" t="s">
        <v>634</v>
      </c>
      <c r="M11" s="208" t="s">
        <v>635</v>
      </c>
      <c r="N11" s="208" t="s">
        <v>636</v>
      </c>
      <c r="O11" s="208"/>
      <c r="P11" s="208"/>
      <c r="Q11" s="208"/>
      <c r="R11" s="208"/>
    </row>
    <row r="12" spans="1:18" ht="12.75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 t="s">
        <v>637</v>
      </c>
      <c r="R12" s="208"/>
    </row>
    <row r="13" spans="1:18" ht="65.25" customHeight="1">
      <c r="A13" s="208"/>
      <c r="B13" s="208"/>
      <c r="C13" s="208"/>
      <c r="D13" s="208"/>
      <c r="E13" s="208"/>
      <c r="F13" s="208"/>
      <c r="G13" s="208"/>
      <c r="H13" s="174" t="s">
        <v>0</v>
      </c>
      <c r="I13" s="174" t="s">
        <v>1</v>
      </c>
      <c r="J13" s="208"/>
      <c r="K13" s="208"/>
      <c r="L13" s="208"/>
      <c r="M13" s="208"/>
      <c r="N13" s="208"/>
      <c r="O13" s="208"/>
      <c r="P13" s="208"/>
      <c r="Q13" s="208"/>
      <c r="R13" s="208"/>
    </row>
    <row r="14" spans="1:18" ht="12.75">
      <c r="A14" s="174" t="s">
        <v>2</v>
      </c>
      <c r="B14" s="174" t="s">
        <v>3</v>
      </c>
      <c r="C14" s="174" t="s">
        <v>4</v>
      </c>
      <c r="D14" s="174" t="s">
        <v>5</v>
      </c>
      <c r="E14" s="174" t="s">
        <v>6</v>
      </c>
      <c r="F14" s="174" t="s">
        <v>7</v>
      </c>
      <c r="G14" s="174" t="s">
        <v>8</v>
      </c>
      <c r="H14" s="174" t="s">
        <v>9</v>
      </c>
      <c r="I14" s="174" t="s">
        <v>10</v>
      </c>
      <c r="J14" s="174" t="s">
        <v>11</v>
      </c>
      <c r="K14" s="174" t="s">
        <v>12</v>
      </c>
      <c r="L14" s="174" t="s">
        <v>13</v>
      </c>
      <c r="M14" s="174" t="s">
        <v>14</v>
      </c>
      <c r="N14" s="174" t="s">
        <v>15</v>
      </c>
      <c r="O14" s="174" t="s">
        <v>16</v>
      </c>
      <c r="P14" s="174" t="s">
        <v>17</v>
      </c>
      <c r="Q14" s="174" t="s">
        <v>18</v>
      </c>
      <c r="R14" s="174" t="s">
        <v>19</v>
      </c>
    </row>
    <row r="15" spans="1:18" ht="12.75">
      <c r="A15" s="174" t="s">
        <v>346</v>
      </c>
      <c r="B15" s="174"/>
      <c r="C15" s="174"/>
      <c r="D15" s="175" t="s">
        <v>347</v>
      </c>
      <c r="E15" s="178">
        <v>1722574</v>
      </c>
      <c r="F15" s="178">
        <v>396300</v>
      </c>
      <c r="G15" s="178">
        <v>291300</v>
      </c>
      <c r="H15" s="178">
        <v>0</v>
      </c>
      <c r="I15" s="178">
        <v>291300</v>
      </c>
      <c r="J15" s="178">
        <v>100000</v>
      </c>
      <c r="K15" s="178">
        <v>5000</v>
      </c>
      <c r="L15" s="178">
        <v>0</v>
      </c>
      <c r="M15" s="178">
        <v>0</v>
      </c>
      <c r="N15" s="178">
        <v>0</v>
      </c>
      <c r="O15" s="178">
        <v>1326274</v>
      </c>
      <c r="P15" s="178">
        <v>1326274</v>
      </c>
      <c r="Q15" s="178">
        <v>1126274</v>
      </c>
      <c r="R15" s="178">
        <v>0</v>
      </c>
    </row>
    <row r="16" spans="1:18" ht="12.75">
      <c r="A16" s="176"/>
      <c r="B16" s="176" t="s">
        <v>468</v>
      </c>
      <c r="C16" s="176"/>
      <c r="D16" s="177" t="s">
        <v>469</v>
      </c>
      <c r="E16" s="179">
        <v>5000</v>
      </c>
      <c r="F16" s="179">
        <v>5000</v>
      </c>
      <c r="G16" s="179">
        <v>5000</v>
      </c>
      <c r="H16" s="179">
        <v>0</v>
      </c>
      <c r="I16" s="179">
        <v>5000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79">
        <v>0</v>
      </c>
      <c r="R16" s="179">
        <v>0</v>
      </c>
    </row>
    <row r="17" spans="1:18" ht="12.75">
      <c r="A17" s="172"/>
      <c r="B17" s="172"/>
      <c r="C17" s="172" t="s">
        <v>20</v>
      </c>
      <c r="D17" s="173" t="s">
        <v>21</v>
      </c>
      <c r="E17" s="180">
        <v>5000</v>
      </c>
      <c r="F17" s="180">
        <v>5000</v>
      </c>
      <c r="G17" s="180">
        <v>5000</v>
      </c>
      <c r="H17" s="180">
        <v>0</v>
      </c>
      <c r="I17" s="180">
        <v>5000</v>
      </c>
      <c r="J17" s="180">
        <v>0</v>
      </c>
      <c r="K17" s="180">
        <v>0</v>
      </c>
      <c r="L17" s="180">
        <v>0</v>
      </c>
      <c r="M17" s="180">
        <v>0</v>
      </c>
      <c r="N17" s="180">
        <v>0</v>
      </c>
      <c r="O17" s="180">
        <v>0</v>
      </c>
      <c r="P17" s="180">
        <v>0</v>
      </c>
      <c r="Q17" s="180">
        <v>0</v>
      </c>
      <c r="R17" s="180">
        <v>0</v>
      </c>
    </row>
    <row r="18" spans="1:18" ht="12.75">
      <c r="A18" s="176"/>
      <c r="B18" s="176" t="s">
        <v>185</v>
      </c>
      <c r="C18" s="176"/>
      <c r="D18" s="177" t="s">
        <v>568</v>
      </c>
      <c r="E18" s="179">
        <v>500000</v>
      </c>
      <c r="F18" s="179">
        <v>300000</v>
      </c>
      <c r="G18" s="179">
        <v>200000</v>
      </c>
      <c r="H18" s="179">
        <v>0</v>
      </c>
      <c r="I18" s="179">
        <v>200000</v>
      </c>
      <c r="J18" s="179">
        <v>100000</v>
      </c>
      <c r="K18" s="179">
        <v>0</v>
      </c>
      <c r="L18" s="179">
        <v>0</v>
      </c>
      <c r="M18" s="179">
        <v>0</v>
      </c>
      <c r="N18" s="179">
        <v>0</v>
      </c>
      <c r="O18" s="179">
        <v>200000</v>
      </c>
      <c r="P18" s="179">
        <v>200000</v>
      </c>
      <c r="Q18" s="179">
        <v>0</v>
      </c>
      <c r="R18" s="179">
        <v>0</v>
      </c>
    </row>
    <row r="19" spans="1:18" ht="72">
      <c r="A19" s="172"/>
      <c r="B19" s="172"/>
      <c r="C19" s="172" t="s">
        <v>22</v>
      </c>
      <c r="D19" s="173" t="s">
        <v>23</v>
      </c>
      <c r="E19" s="180">
        <v>100000</v>
      </c>
      <c r="F19" s="180">
        <v>100000</v>
      </c>
      <c r="G19" s="180">
        <v>0</v>
      </c>
      <c r="H19" s="180">
        <v>0</v>
      </c>
      <c r="I19" s="180">
        <v>0</v>
      </c>
      <c r="J19" s="180">
        <v>100000</v>
      </c>
      <c r="K19" s="180"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v>0</v>
      </c>
    </row>
    <row r="20" spans="1:18" ht="12.75">
      <c r="A20" s="172"/>
      <c r="B20" s="172"/>
      <c r="C20" s="172" t="s">
        <v>20</v>
      </c>
      <c r="D20" s="173" t="s">
        <v>21</v>
      </c>
      <c r="E20" s="180">
        <v>200000</v>
      </c>
      <c r="F20" s="180">
        <v>200000</v>
      </c>
      <c r="G20" s="180">
        <v>200000</v>
      </c>
      <c r="H20" s="180">
        <v>0</v>
      </c>
      <c r="I20" s="180">
        <v>200000</v>
      </c>
      <c r="J20" s="180">
        <v>0</v>
      </c>
      <c r="K20" s="180"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v>0</v>
      </c>
    </row>
    <row r="21" spans="1:18" ht="72">
      <c r="A21" s="172"/>
      <c r="B21" s="172"/>
      <c r="C21" s="172" t="s">
        <v>24</v>
      </c>
      <c r="D21" s="173" t="s">
        <v>25</v>
      </c>
      <c r="E21" s="180">
        <v>200000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0">
        <v>0</v>
      </c>
      <c r="N21" s="180">
        <v>0</v>
      </c>
      <c r="O21" s="180">
        <v>200000</v>
      </c>
      <c r="P21" s="180">
        <v>200000</v>
      </c>
      <c r="Q21" s="180">
        <v>0</v>
      </c>
      <c r="R21" s="180">
        <v>0</v>
      </c>
    </row>
    <row r="22" spans="1:18" ht="24">
      <c r="A22" s="176"/>
      <c r="B22" s="176" t="s">
        <v>348</v>
      </c>
      <c r="C22" s="176"/>
      <c r="D22" s="177" t="s">
        <v>349</v>
      </c>
      <c r="E22" s="179">
        <v>1171274</v>
      </c>
      <c r="F22" s="179">
        <v>45000</v>
      </c>
      <c r="G22" s="179">
        <v>45000</v>
      </c>
      <c r="H22" s="179">
        <v>0</v>
      </c>
      <c r="I22" s="179">
        <v>45000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1126274</v>
      </c>
      <c r="P22" s="179">
        <v>1126274</v>
      </c>
      <c r="Q22" s="179">
        <v>1126274</v>
      </c>
      <c r="R22" s="179">
        <v>0</v>
      </c>
    </row>
    <row r="23" spans="1:18" ht="12.75">
      <c r="A23" s="172"/>
      <c r="B23" s="172"/>
      <c r="C23" s="172" t="s">
        <v>26</v>
      </c>
      <c r="D23" s="173" t="s">
        <v>27</v>
      </c>
      <c r="E23" s="180">
        <v>45000</v>
      </c>
      <c r="F23" s="180">
        <v>45000</v>
      </c>
      <c r="G23" s="180">
        <v>45000</v>
      </c>
      <c r="H23" s="180">
        <v>0</v>
      </c>
      <c r="I23" s="180">
        <v>45000</v>
      </c>
      <c r="J23" s="180">
        <v>0</v>
      </c>
      <c r="K23" s="180">
        <v>0</v>
      </c>
      <c r="L23" s="180">
        <v>0</v>
      </c>
      <c r="M23" s="180">
        <v>0</v>
      </c>
      <c r="N23" s="180">
        <v>0</v>
      </c>
      <c r="O23" s="180">
        <v>0</v>
      </c>
      <c r="P23" s="180">
        <v>0</v>
      </c>
      <c r="Q23" s="180">
        <v>0</v>
      </c>
      <c r="R23" s="180">
        <v>0</v>
      </c>
    </row>
    <row r="24" spans="1:18" ht="24">
      <c r="A24" s="172"/>
      <c r="B24" s="172"/>
      <c r="C24" s="172" t="s">
        <v>28</v>
      </c>
      <c r="D24" s="173" t="s">
        <v>29</v>
      </c>
      <c r="E24" s="180">
        <v>651676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651676</v>
      </c>
      <c r="P24" s="180">
        <v>651676</v>
      </c>
      <c r="Q24" s="180">
        <v>651676</v>
      </c>
      <c r="R24" s="180">
        <v>0</v>
      </c>
    </row>
    <row r="25" spans="1:18" ht="24">
      <c r="A25" s="172"/>
      <c r="B25" s="172"/>
      <c r="C25" s="172" t="s">
        <v>30</v>
      </c>
      <c r="D25" s="173" t="s">
        <v>29</v>
      </c>
      <c r="E25" s="180">
        <v>474598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0">
        <v>0</v>
      </c>
      <c r="N25" s="180">
        <v>0</v>
      </c>
      <c r="O25" s="180">
        <v>474598</v>
      </c>
      <c r="P25" s="180">
        <v>474598</v>
      </c>
      <c r="Q25" s="180">
        <v>474598</v>
      </c>
      <c r="R25" s="180">
        <v>0</v>
      </c>
    </row>
    <row r="26" spans="1:18" ht="12.75">
      <c r="A26" s="176"/>
      <c r="B26" s="176" t="s">
        <v>470</v>
      </c>
      <c r="C26" s="176"/>
      <c r="D26" s="177" t="s">
        <v>471</v>
      </c>
      <c r="E26" s="179">
        <v>16300</v>
      </c>
      <c r="F26" s="179">
        <v>16300</v>
      </c>
      <c r="G26" s="179">
        <v>16300</v>
      </c>
      <c r="H26" s="179">
        <v>0</v>
      </c>
      <c r="I26" s="179">
        <v>16300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</row>
    <row r="27" spans="1:18" ht="48">
      <c r="A27" s="172"/>
      <c r="B27" s="172"/>
      <c r="C27" s="172" t="s">
        <v>31</v>
      </c>
      <c r="D27" s="173" t="s">
        <v>32</v>
      </c>
      <c r="E27" s="180">
        <v>16300</v>
      </c>
      <c r="F27" s="180">
        <v>16300</v>
      </c>
      <c r="G27" s="180">
        <v>16300</v>
      </c>
      <c r="H27" s="180">
        <v>0</v>
      </c>
      <c r="I27" s="180">
        <v>16300</v>
      </c>
      <c r="J27" s="180">
        <v>0</v>
      </c>
      <c r="K27" s="180">
        <v>0</v>
      </c>
      <c r="L27" s="180">
        <v>0</v>
      </c>
      <c r="M27" s="180">
        <v>0</v>
      </c>
      <c r="N27" s="180">
        <v>0</v>
      </c>
      <c r="O27" s="180">
        <v>0</v>
      </c>
      <c r="P27" s="180">
        <v>0</v>
      </c>
      <c r="Q27" s="180">
        <v>0</v>
      </c>
      <c r="R27" s="180">
        <v>0</v>
      </c>
    </row>
    <row r="28" spans="1:18" ht="12.75">
      <c r="A28" s="176"/>
      <c r="B28" s="176" t="s">
        <v>472</v>
      </c>
      <c r="C28" s="176"/>
      <c r="D28" s="177" t="s">
        <v>377</v>
      </c>
      <c r="E28" s="179">
        <v>30000</v>
      </c>
      <c r="F28" s="179">
        <v>30000</v>
      </c>
      <c r="G28" s="179">
        <v>25000</v>
      </c>
      <c r="H28" s="179">
        <v>0</v>
      </c>
      <c r="I28" s="179">
        <v>25000</v>
      </c>
      <c r="J28" s="179">
        <v>0</v>
      </c>
      <c r="K28" s="179">
        <v>5000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</row>
    <row r="29" spans="1:18" ht="36">
      <c r="A29" s="172"/>
      <c r="B29" s="172"/>
      <c r="C29" s="172" t="s">
        <v>33</v>
      </c>
      <c r="D29" s="173" t="s">
        <v>34</v>
      </c>
      <c r="E29" s="180">
        <v>5000</v>
      </c>
      <c r="F29" s="180">
        <v>5000</v>
      </c>
      <c r="G29" s="180">
        <v>0</v>
      </c>
      <c r="H29" s="180">
        <v>0</v>
      </c>
      <c r="I29" s="180">
        <v>0</v>
      </c>
      <c r="J29" s="180">
        <v>0</v>
      </c>
      <c r="K29" s="180">
        <v>5000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</row>
    <row r="30" spans="1:18" ht="12.75">
      <c r="A30" s="172"/>
      <c r="B30" s="172"/>
      <c r="C30" s="172" t="s">
        <v>35</v>
      </c>
      <c r="D30" s="173" t="s">
        <v>36</v>
      </c>
      <c r="E30" s="180">
        <v>8000</v>
      </c>
      <c r="F30" s="180">
        <v>8000</v>
      </c>
      <c r="G30" s="180">
        <v>8000</v>
      </c>
      <c r="H30" s="180">
        <v>0</v>
      </c>
      <c r="I30" s="180">
        <v>8000</v>
      </c>
      <c r="J30" s="180">
        <v>0</v>
      </c>
      <c r="K30" s="180">
        <v>0</v>
      </c>
      <c r="L30" s="180">
        <v>0</v>
      </c>
      <c r="M30" s="180">
        <v>0</v>
      </c>
      <c r="N30" s="180">
        <v>0</v>
      </c>
      <c r="O30" s="180">
        <v>0</v>
      </c>
      <c r="P30" s="180">
        <v>0</v>
      </c>
      <c r="Q30" s="180">
        <v>0</v>
      </c>
      <c r="R30" s="180">
        <v>0</v>
      </c>
    </row>
    <row r="31" spans="1:18" ht="12.75">
      <c r="A31" s="172"/>
      <c r="B31" s="172"/>
      <c r="C31" s="172" t="s">
        <v>20</v>
      </c>
      <c r="D31" s="173" t="s">
        <v>21</v>
      </c>
      <c r="E31" s="180">
        <v>17000</v>
      </c>
      <c r="F31" s="180">
        <v>17000</v>
      </c>
      <c r="G31" s="180">
        <v>17000</v>
      </c>
      <c r="H31" s="180">
        <v>0</v>
      </c>
      <c r="I31" s="180">
        <v>17000</v>
      </c>
      <c r="J31" s="180">
        <v>0</v>
      </c>
      <c r="K31" s="180">
        <v>0</v>
      </c>
      <c r="L31" s="180">
        <v>0</v>
      </c>
      <c r="M31" s="180">
        <v>0</v>
      </c>
      <c r="N31" s="180">
        <v>0</v>
      </c>
      <c r="O31" s="180">
        <v>0</v>
      </c>
      <c r="P31" s="180">
        <v>0</v>
      </c>
      <c r="Q31" s="180">
        <v>0</v>
      </c>
      <c r="R31" s="180">
        <v>0</v>
      </c>
    </row>
    <row r="32" spans="1:18" ht="12.75">
      <c r="A32" s="174" t="s">
        <v>352</v>
      </c>
      <c r="B32" s="174"/>
      <c r="C32" s="174"/>
      <c r="D32" s="175" t="s">
        <v>353</v>
      </c>
      <c r="E32" s="178">
        <v>11286720</v>
      </c>
      <c r="F32" s="178">
        <v>700000</v>
      </c>
      <c r="G32" s="178">
        <v>700000</v>
      </c>
      <c r="H32" s="178">
        <v>10000</v>
      </c>
      <c r="I32" s="178">
        <v>690000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10586720</v>
      </c>
      <c r="P32" s="178">
        <v>10586720</v>
      </c>
      <c r="Q32" s="178">
        <v>5771920</v>
      </c>
      <c r="R32" s="178">
        <v>0</v>
      </c>
    </row>
    <row r="33" spans="1:18" ht="12.75">
      <c r="A33" s="176"/>
      <c r="B33" s="176" t="s">
        <v>473</v>
      </c>
      <c r="C33" s="176"/>
      <c r="D33" s="177" t="s">
        <v>474</v>
      </c>
      <c r="E33" s="179">
        <v>210000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>
        <v>0</v>
      </c>
      <c r="O33" s="179">
        <v>210000</v>
      </c>
      <c r="P33" s="179">
        <v>210000</v>
      </c>
      <c r="Q33" s="179">
        <v>0</v>
      </c>
      <c r="R33" s="179">
        <v>0</v>
      </c>
    </row>
    <row r="34" spans="1:18" ht="24">
      <c r="A34" s="172"/>
      <c r="B34" s="172"/>
      <c r="C34" s="172" t="s">
        <v>37</v>
      </c>
      <c r="D34" s="173" t="s">
        <v>29</v>
      </c>
      <c r="E34" s="180"/>
      <c r="F34" s="180">
        <v>0</v>
      </c>
      <c r="G34" s="180"/>
      <c r="H34" s="180">
        <v>0</v>
      </c>
      <c r="I34" s="180"/>
      <c r="J34" s="180">
        <v>0</v>
      </c>
      <c r="K34" s="180">
        <v>0</v>
      </c>
      <c r="L34" s="180">
        <v>0</v>
      </c>
      <c r="M34" s="180">
        <v>0</v>
      </c>
      <c r="N34" s="180">
        <v>0</v>
      </c>
      <c r="O34" s="180">
        <v>210000</v>
      </c>
      <c r="P34" s="180">
        <v>210000</v>
      </c>
      <c r="Q34" s="180">
        <v>0</v>
      </c>
      <c r="R34" s="180">
        <v>0</v>
      </c>
    </row>
    <row r="35" spans="1:18" ht="12.75">
      <c r="A35" s="176"/>
      <c r="B35" s="176" t="s">
        <v>354</v>
      </c>
      <c r="C35" s="176"/>
      <c r="D35" s="177" t="s">
        <v>355</v>
      </c>
      <c r="E35" s="179">
        <v>11076720</v>
      </c>
      <c r="F35" s="179">
        <v>700000</v>
      </c>
      <c r="G35" s="179">
        <v>700000</v>
      </c>
      <c r="H35" s="179">
        <v>10000</v>
      </c>
      <c r="I35" s="179"/>
      <c r="J35" s="179">
        <v>0</v>
      </c>
      <c r="K35" s="179"/>
      <c r="L35" s="179">
        <v>0</v>
      </c>
      <c r="M35" s="179">
        <v>0</v>
      </c>
      <c r="N35" s="179">
        <v>0</v>
      </c>
      <c r="O35" s="179">
        <v>10376720</v>
      </c>
      <c r="P35" s="179">
        <v>10376720</v>
      </c>
      <c r="Q35" s="179">
        <v>5771920</v>
      </c>
      <c r="R35" s="179">
        <v>0</v>
      </c>
    </row>
    <row r="36" spans="1:18" ht="12.75">
      <c r="A36" s="172"/>
      <c r="B36" s="172"/>
      <c r="C36" s="172" t="s">
        <v>38</v>
      </c>
      <c r="D36" s="173" t="s">
        <v>39</v>
      </c>
      <c r="E36" s="180">
        <f>E37</f>
        <v>150000</v>
      </c>
      <c r="F36" s="180">
        <v>10000</v>
      </c>
      <c r="G36" s="180">
        <v>10000</v>
      </c>
      <c r="H36" s="180">
        <v>10000</v>
      </c>
      <c r="I36" s="180"/>
      <c r="J36" s="180">
        <v>0</v>
      </c>
      <c r="K36" s="180">
        <v>0</v>
      </c>
      <c r="L36" s="180">
        <v>0</v>
      </c>
      <c r="M36" s="180">
        <v>0</v>
      </c>
      <c r="N36" s="180">
        <v>0</v>
      </c>
      <c r="O36" s="180">
        <v>0</v>
      </c>
      <c r="P36" s="180">
        <v>0</v>
      </c>
      <c r="Q36" s="180">
        <v>0</v>
      </c>
      <c r="R36" s="180">
        <v>0</v>
      </c>
    </row>
    <row r="37" spans="1:18" ht="12.75">
      <c r="A37" s="172"/>
      <c r="B37" s="172"/>
      <c r="C37" s="172" t="s">
        <v>35</v>
      </c>
      <c r="D37" s="173" t="s">
        <v>36</v>
      </c>
      <c r="E37" s="180">
        <v>150000</v>
      </c>
      <c r="F37" s="180">
        <v>150000</v>
      </c>
      <c r="G37" s="180"/>
      <c r="H37" s="180">
        <v>0</v>
      </c>
      <c r="I37" s="180"/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</row>
    <row r="38" spans="1:18" ht="12.75">
      <c r="A38" s="172"/>
      <c r="B38" s="172"/>
      <c r="C38" s="172" t="s">
        <v>40</v>
      </c>
      <c r="D38" s="173" t="s">
        <v>41</v>
      </c>
      <c r="E38" s="180">
        <v>230000</v>
      </c>
      <c r="F38" s="180">
        <v>230000</v>
      </c>
      <c r="G38" s="180"/>
      <c r="H38" s="180">
        <v>0</v>
      </c>
      <c r="I38" s="180"/>
      <c r="J38" s="180">
        <v>0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</row>
    <row r="39" spans="1:18" ht="12.75">
      <c r="A39" s="172"/>
      <c r="B39" s="172"/>
      <c r="C39" s="172" t="s">
        <v>20</v>
      </c>
      <c r="D39" s="173" t="s">
        <v>21</v>
      </c>
      <c r="E39" s="180">
        <v>310000</v>
      </c>
      <c r="F39" s="180">
        <v>310000</v>
      </c>
      <c r="G39" s="180"/>
      <c r="H39" s="180">
        <v>0</v>
      </c>
      <c r="I39" s="180"/>
      <c r="J39" s="180">
        <v>0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</row>
    <row r="40" spans="1:18" ht="24">
      <c r="A40" s="172"/>
      <c r="B40" s="172"/>
      <c r="C40" s="172" t="s">
        <v>37</v>
      </c>
      <c r="D40" s="173" t="s">
        <v>29</v>
      </c>
      <c r="E40" s="180">
        <v>4604800</v>
      </c>
      <c r="F40" s="180">
        <v>0</v>
      </c>
      <c r="G40" s="180"/>
      <c r="H40" s="180">
        <v>0</v>
      </c>
      <c r="I40" s="180"/>
      <c r="J40" s="180">
        <v>0</v>
      </c>
      <c r="K40" s="180">
        <v>0</v>
      </c>
      <c r="L40" s="180">
        <v>0</v>
      </c>
      <c r="M40" s="180">
        <v>0</v>
      </c>
      <c r="N40" s="180">
        <v>0</v>
      </c>
      <c r="O40" s="180">
        <v>4604800</v>
      </c>
      <c r="P40" s="180">
        <v>4604800</v>
      </c>
      <c r="Q40" s="180">
        <v>0</v>
      </c>
      <c r="R40" s="180">
        <v>0</v>
      </c>
    </row>
    <row r="41" spans="1:18" ht="24">
      <c r="A41" s="172"/>
      <c r="B41" s="172"/>
      <c r="C41" s="172" t="s">
        <v>28</v>
      </c>
      <c r="D41" s="173" t="s">
        <v>29</v>
      </c>
      <c r="E41" s="180">
        <v>3510000</v>
      </c>
      <c r="F41" s="180">
        <v>0</v>
      </c>
      <c r="G41" s="180"/>
      <c r="H41" s="180">
        <v>0</v>
      </c>
      <c r="I41" s="180"/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3510000</v>
      </c>
      <c r="P41" s="180">
        <v>3510000</v>
      </c>
      <c r="Q41" s="180">
        <v>3510000</v>
      </c>
      <c r="R41" s="180">
        <v>0</v>
      </c>
    </row>
    <row r="42" spans="1:18" ht="24">
      <c r="A42" s="172"/>
      <c r="B42" s="172"/>
      <c r="C42" s="172" t="s">
        <v>30</v>
      </c>
      <c r="D42" s="173" t="s">
        <v>29</v>
      </c>
      <c r="E42" s="180">
        <v>2261920</v>
      </c>
      <c r="F42" s="180">
        <v>0</v>
      </c>
      <c r="G42" s="180">
        <v>0</v>
      </c>
      <c r="H42" s="180">
        <v>0</v>
      </c>
      <c r="I42" s="180"/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2261920</v>
      </c>
      <c r="P42" s="180">
        <v>2261920</v>
      </c>
      <c r="Q42" s="180">
        <v>2261920</v>
      </c>
      <c r="R42" s="180">
        <v>0</v>
      </c>
    </row>
    <row r="43" spans="1:18" ht="12.75">
      <c r="A43" s="174" t="s">
        <v>475</v>
      </c>
      <c r="B43" s="174"/>
      <c r="C43" s="174"/>
      <c r="D43" s="175" t="s">
        <v>476</v>
      </c>
      <c r="E43" s="178">
        <v>70000</v>
      </c>
      <c r="F43" s="178">
        <v>70000</v>
      </c>
      <c r="G43" s="178">
        <v>68500</v>
      </c>
      <c r="H43" s="178">
        <v>0</v>
      </c>
      <c r="I43" s="178"/>
      <c r="J43" s="178">
        <v>0</v>
      </c>
      <c r="K43" s="178">
        <v>1500</v>
      </c>
      <c r="L43" s="178">
        <v>0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</row>
    <row r="44" spans="1:18" ht="12.75">
      <c r="A44" s="176"/>
      <c r="B44" s="176" t="s">
        <v>477</v>
      </c>
      <c r="C44" s="176"/>
      <c r="D44" s="177" t="s">
        <v>377</v>
      </c>
      <c r="E44" s="179">
        <v>70000</v>
      </c>
      <c r="F44" s="179">
        <v>70000</v>
      </c>
      <c r="G44" s="179">
        <v>68500</v>
      </c>
      <c r="H44" s="179">
        <v>0</v>
      </c>
      <c r="I44" s="179"/>
      <c r="J44" s="179">
        <v>0</v>
      </c>
      <c r="K44" s="179">
        <v>1500</v>
      </c>
      <c r="L44" s="179">
        <v>0</v>
      </c>
      <c r="M44" s="179">
        <v>0</v>
      </c>
      <c r="N44" s="179">
        <v>0</v>
      </c>
      <c r="O44" s="179">
        <v>0</v>
      </c>
      <c r="P44" s="179">
        <v>0</v>
      </c>
      <c r="Q44" s="179">
        <v>0</v>
      </c>
      <c r="R44" s="179">
        <v>0</v>
      </c>
    </row>
    <row r="45" spans="1:18" ht="36">
      <c r="A45" s="172"/>
      <c r="B45" s="172"/>
      <c r="C45" s="172" t="s">
        <v>33</v>
      </c>
      <c r="D45" s="173" t="s">
        <v>34</v>
      </c>
      <c r="E45" s="180">
        <v>1500</v>
      </c>
      <c r="F45" s="180">
        <v>1500</v>
      </c>
      <c r="G45" s="180">
        <v>0</v>
      </c>
      <c r="H45" s="180">
        <v>0</v>
      </c>
      <c r="I45" s="180"/>
      <c r="J45" s="180">
        <v>0</v>
      </c>
      <c r="K45" s="180">
        <v>1500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</row>
    <row r="46" spans="1:18" ht="12.75">
      <c r="A46" s="172"/>
      <c r="B46" s="172"/>
      <c r="C46" s="172" t="s">
        <v>35</v>
      </c>
      <c r="D46" s="173" t="s">
        <v>36</v>
      </c>
      <c r="E46" s="180">
        <v>10000</v>
      </c>
      <c r="F46" s="180">
        <v>10000</v>
      </c>
      <c r="G46" s="180">
        <v>10000</v>
      </c>
      <c r="H46" s="180">
        <v>0</v>
      </c>
      <c r="I46" s="180"/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</row>
    <row r="47" spans="1:18" ht="12.75">
      <c r="A47" s="172"/>
      <c r="B47" s="172"/>
      <c r="C47" s="172" t="s">
        <v>20</v>
      </c>
      <c r="D47" s="173" t="s">
        <v>21</v>
      </c>
      <c r="E47" s="180">
        <v>54000</v>
      </c>
      <c r="F47" s="180">
        <v>54000</v>
      </c>
      <c r="G47" s="180">
        <v>54000</v>
      </c>
      <c r="H47" s="180">
        <v>0</v>
      </c>
      <c r="I47" s="180"/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</row>
    <row r="48" spans="1:18" ht="12.75">
      <c r="A48" s="172"/>
      <c r="B48" s="172"/>
      <c r="C48" s="172" t="s">
        <v>26</v>
      </c>
      <c r="D48" s="173" t="s">
        <v>27</v>
      </c>
      <c r="E48" s="180">
        <v>4500</v>
      </c>
      <c r="F48" s="180">
        <v>4500</v>
      </c>
      <c r="G48" s="180">
        <v>4500</v>
      </c>
      <c r="H48" s="180">
        <v>0</v>
      </c>
      <c r="I48" s="180"/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</row>
    <row r="49" spans="1:18" ht="12.75">
      <c r="A49" s="174" t="s">
        <v>360</v>
      </c>
      <c r="B49" s="174"/>
      <c r="C49" s="174"/>
      <c r="D49" s="175" t="s">
        <v>361</v>
      </c>
      <c r="E49" s="178">
        <v>740000</v>
      </c>
      <c r="F49" s="178">
        <v>640000</v>
      </c>
      <c r="G49" s="178">
        <v>640000</v>
      </c>
      <c r="H49" s="178">
        <v>0</v>
      </c>
      <c r="I49" s="178"/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100000</v>
      </c>
      <c r="P49" s="178">
        <v>100000</v>
      </c>
      <c r="Q49" s="178">
        <v>0</v>
      </c>
      <c r="R49" s="178">
        <v>0</v>
      </c>
    </row>
    <row r="50" spans="1:18" ht="24">
      <c r="A50" s="176"/>
      <c r="B50" s="176" t="s">
        <v>478</v>
      </c>
      <c r="C50" s="176"/>
      <c r="D50" s="177" t="s">
        <v>479</v>
      </c>
      <c r="E50" s="179">
        <v>600000</v>
      </c>
      <c r="F50" s="179">
        <v>600000</v>
      </c>
      <c r="G50" s="179">
        <v>600000</v>
      </c>
      <c r="H50" s="179">
        <v>0</v>
      </c>
      <c r="I50" s="179"/>
      <c r="J50" s="179">
        <v>0</v>
      </c>
      <c r="K50" s="179">
        <v>0</v>
      </c>
      <c r="L50" s="179">
        <v>0</v>
      </c>
      <c r="M50" s="179">
        <v>0</v>
      </c>
      <c r="N50" s="179">
        <v>0</v>
      </c>
      <c r="O50" s="179">
        <v>0</v>
      </c>
      <c r="P50" s="179">
        <v>0</v>
      </c>
      <c r="Q50" s="179">
        <v>0</v>
      </c>
      <c r="R50" s="179">
        <v>0</v>
      </c>
    </row>
    <row r="51" spans="1:18" ht="12.75">
      <c r="A51" s="172"/>
      <c r="B51" s="172"/>
      <c r="C51" s="172" t="s">
        <v>35</v>
      </c>
      <c r="D51" s="173" t="s">
        <v>36</v>
      </c>
      <c r="E51" s="180">
        <v>5000</v>
      </c>
      <c r="F51" s="180">
        <v>5000</v>
      </c>
      <c r="G51" s="180">
        <v>5000</v>
      </c>
      <c r="H51" s="180">
        <v>0</v>
      </c>
      <c r="I51" s="180"/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</row>
    <row r="52" spans="1:18" ht="12.75">
      <c r="A52" s="172"/>
      <c r="B52" s="172"/>
      <c r="C52" s="172" t="s">
        <v>40</v>
      </c>
      <c r="D52" s="173" t="s">
        <v>41</v>
      </c>
      <c r="E52" s="180">
        <v>145000</v>
      </c>
      <c r="F52" s="180">
        <v>145000</v>
      </c>
      <c r="G52" s="180">
        <v>145000</v>
      </c>
      <c r="H52" s="180">
        <v>0</v>
      </c>
      <c r="I52" s="180"/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</row>
    <row r="53" spans="1:18" ht="12.75">
      <c r="A53" s="172"/>
      <c r="B53" s="172"/>
      <c r="C53" s="172" t="s">
        <v>20</v>
      </c>
      <c r="D53" s="173" t="s">
        <v>21</v>
      </c>
      <c r="E53" s="180">
        <v>100000</v>
      </c>
      <c r="F53" s="180">
        <v>100000</v>
      </c>
      <c r="G53" s="180">
        <v>100000</v>
      </c>
      <c r="H53" s="180">
        <v>0</v>
      </c>
      <c r="I53" s="180"/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</row>
    <row r="54" spans="1:18" ht="36">
      <c r="A54" s="172"/>
      <c r="B54" s="172"/>
      <c r="C54" s="172" t="s">
        <v>42</v>
      </c>
      <c r="D54" s="173" t="s">
        <v>43</v>
      </c>
      <c r="E54" s="180">
        <v>350000</v>
      </c>
      <c r="F54" s="180">
        <v>350000</v>
      </c>
      <c r="G54" s="180">
        <v>350000</v>
      </c>
      <c r="H54" s="180">
        <v>0</v>
      </c>
      <c r="I54" s="180"/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</row>
    <row r="55" spans="1:18" ht="24">
      <c r="A55" s="176"/>
      <c r="B55" s="176" t="s">
        <v>362</v>
      </c>
      <c r="C55" s="176"/>
      <c r="D55" s="177" t="s">
        <v>363</v>
      </c>
      <c r="E55" s="179">
        <v>140000</v>
      </c>
      <c r="F55" s="179">
        <v>40000</v>
      </c>
      <c r="G55" s="179">
        <v>40000</v>
      </c>
      <c r="H55" s="179">
        <v>0</v>
      </c>
      <c r="I55" s="179">
        <v>40000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100000</v>
      </c>
      <c r="P55" s="179">
        <v>100000</v>
      </c>
      <c r="Q55" s="179">
        <v>0</v>
      </c>
      <c r="R55" s="179">
        <v>0</v>
      </c>
    </row>
    <row r="56" spans="1:18" ht="12.75">
      <c r="A56" s="172"/>
      <c r="B56" s="172"/>
      <c r="C56" s="172" t="s">
        <v>20</v>
      </c>
      <c r="D56" s="173" t="s">
        <v>21</v>
      </c>
      <c r="E56" s="180">
        <v>40000</v>
      </c>
      <c r="F56" s="180">
        <v>40000</v>
      </c>
      <c r="G56" s="180">
        <v>40000</v>
      </c>
      <c r="H56" s="180">
        <v>0</v>
      </c>
      <c r="I56" s="180">
        <v>40000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</row>
    <row r="57" spans="1:18" ht="24">
      <c r="A57" s="172"/>
      <c r="B57" s="172"/>
      <c r="C57" s="172" t="s">
        <v>37</v>
      </c>
      <c r="D57" s="173" t="s">
        <v>29</v>
      </c>
      <c r="E57" s="180">
        <v>100000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100000</v>
      </c>
      <c r="P57" s="180">
        <v>100000</v>
      </c>
      <c r="Q57" s="180">
        <v>0</v>
      </c>
      <c r="R57" s="180">
        <v>0</v>
      </c>
    </row>
    <row r="58" spans="1:18" ht="12.75">
      <c r="A58" s="174" t="s">
        <v>480</v>
      </c>
      <c r="B58" s="174"/>
      <c r="C58" s="174"/>
      <c r="D58" s="175" t="s">
        <v>481</v>
      </c>
      <c r="E58" s="178">
        <v>102000</v>
      </c>
      <c r="F58" s="178">
        <v>102000</v>
      </c>
      <c r="G58" s="178">
        <v>102000</v>
      </c>
      <c r="H58" s="178">
        <v>38000</v>
      </c>
      <c r="I58" s="178">
        <v>64000</v>
      </c>
      <c r="J58" s="178">
        <v>0</v>
      </c>
      <c r="K58" s="178">
        <v>0</v>
      </c>
      <c r="L58" s="178">
        <v>0</v>
      </c>
      <c r="M58" s="178">
        <v>0</v>
      </c>
      <c r="N58" s="178">
        <v>0</v>
      </c>
      <c r="O58" s="178">
        <v>0</v>
      </c>
      <c r="P58" s="178">
        <v>0</v>
      </c>
      <c r="Q58" s="178">
        <v>0</v>
      </c>
      <c r="R58" s="178">
        <v>0</v>
      </c>
    </row>
    <row r="59" spans="1:18" ht="24">
      <c r="A59" s="176"/>
      <c r="B59" s="176" t="s">
        <v>482</v>
      </c>
      <c r="C59" s="176"/>
      <c r="D59" s="177" t="s">
        <v>483</v>
      </c>
      <c r="E59" s="179">
        <v>100000</v>
      </c>
      <c r="F59" s="179">
        <v>100000</v>
      </c>
      <c r="G59" s="179">
        <v>100000</v>
      </c>
      <c r="H59" s="179">
        <v>38000</v>
      </c>
      <c r="I59" s="179">
        <v>62000</v>
      </c>
      <c r="J59" s="179">
        <v>0</v>
      </c>
      <c r="K59" s="179">
        <v>0</v>
      </c>
      <c r="L59" s="179">
        <v>0</v>
      </c>
      <c r="M59" s="179">
        <v>0</v>
      </c>
      <c r="N59" s="179">
        <v>0</v>
      </c>
      <c r="O59" s="179">
        <v>0</v>
      </c>
      <c r="P59" s="179">
        <v>0</v>
      </c>
      <c r="Q59" s="179">
        <v>0</v>
      </c>
      <c r="R59" s="179">
        <v>0</v>
      </c>
    </row>
    <row r="60" spans="1:18" ht="12.75">
      <c r="A60" s="172"/>
      <c r="B60" s="172"/>
      <c r="C60" s="172" t="s">
        <v>38</v>
      </c>
      <c r="D60" s="173" t="s">
        <v>39</v>
      </c>
      <c r="E60" s="180">
        <v>38000</v>
      </c>
      <c r="F60" s="180">
        <v>38000</v>
      </c>
      <c r="G60" s="180">
        <v>38000</v>
      </c>
      <c r="H60" s="180">
        <v>38000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</row>
    <row r="61" spans="1:18" ht="12.75">
      <c r="A61" s="172"/>
      <c r="B61" s="172"/>
      <c r="C61" s="172" t="s">
        <v>20</v>
      </c>
      <c r="D61" s="173" t="s">
        <v>21</v>
      </c>
      <c r="E61" s="180">
        <v>62000</v>
      </c>
      <c r="F61" s="180">
        <v>62000</v>
      </c>
      <c r="G61" s="180">
        <v>62000</v>
      </c>
      <c r="H61" s="180">
        <v>0</v>
      </c>
      <c r="I61" s="180">
        <v>62000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</row>
    <row r="62" spans="1:18" ht="12.75">
      <c r="A62" s="176"/>
      <c r="B62" s="176" t="s">
        <v>484</v>
      </c>
      <c r="C62" s="176"/>
      <c r="D62" s="177" t="s">
        <v>485</v>
      </c>
      <c r="E62" s="179">
        <v>2000</v>
      </c>
      <c r="F62" s="179">
        <v>2000</v>
      </c>
      <c r="G62" s="179">
        <v>2000</v>
      </c>
      <c r="H62" s="179">
        <v>0</v>
      </c>
      <c r="I62" s="179">
        <v>2000</v>
      </c>
      <c r="J62" s="179">
        <v>0</v>
      </c>
      <c r="K62" s="179">
        <v>0</v>
      </c>
      <c r="L62" s="179">
        <v>0</v>
      </c>
      <c r="M62" s="179">
        <v>0</v>
      </c>
      <c r="N62" s="179">
        <v>0</v>
      </c>
      <c r="O62" s="179">
        <v>0</v>
      </c>
      <c r="P62" s="179">
        <v>0</v>
      </c>
      <c r="Q62" s="179">
        <v>0</v>
      </c>
      <c r="R62" s="179">
        <v>0</v>
      </c>
    </row>
    <row r="63" spans="1:18" ht="12.75">
      <c r="A63" s="172"/>
      <c r="B63" s="172"/>
      <c r="C63" s="172" t="s">
        <v>35</v>
      </c>
      <c r="D63" s="173" t="s">
        <v>36</v>
      </c>
      <c r="E63" s="180">
        <v>2000</v>
      </c>
      <c r="F63" s="180">
        <v>2000</v>
      </c>
      <c r="G63" s="180">
        <v>2000</v>
      </c>
      <c r="H63" s="180">
        <v>0</v>
      </c>
      <c r="I63" s="180">
        <v>2000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</row>
    <row r="64" spans="1:18" ht="12.75">
      <c r="A64" s="174" t="s">
        <v>370</v>
      </c>
      <c r="B64" s="174"/>
      <c r="C64" s="174"/>
      <c r="D64" s="175" t="s">
        <v>371</v>
      </c>
      <c r="E64" s="178">
        <v>6389192</v>
      </c>
      <c r="F64" s="178">
        <v>6269192</v>
      </c>
      <c r="G64" s="178">
        <v>6026092</v>
      </c>
      <c r="H64" s="178">
        <v>4824192</v>
      </c>
      <c r="I64" s="178">
        <v>1201900</v>
      </c>
      <c r="J64" s="178">
        <v>0</v>
      </c>
      <c r="K64" s="178">
        <v>243100</v>
      </c>
      <c r="L64" s="178">
        <v>0</v>
      </c>
      <c r="M64" s="178">
        <v>0</v>
      </c>
      <c r="N64" s="178">
        <v>0</v>
      </c>
      <c r="O64" s="178">
        <v>120000</v>
      </c>
      <c r="P64" s="178">
        <v>120000</v>
      </c>
      <c r="Q64" s="178">
        <v>0</v>
      </c>
      <c r="R64" s="178">
        <v>0</v>
      </c>
    </row>
    <row r="65" spans="1:18" ht="12.75">
      <c r="A65" s="176"/>
      <c r="B65" s="176" t="s">
        <v>372</v>
      </c>
      <c r="C65" s="176"/>
      <c r="D65" s="177" t="s">
        <v>373</v>
      </c>
      <c r="E65" s="179">
        <v>471947</v>
      </c>
      <c r="F65" s="179">
        <v>471947</v>
      </c>
      <c r="G65" s="179">
        <v>471947</v>
      </c>
      <c r="H65" s="179">
        <v>421947</v>
      </c>
      <c r="I65" s="179">
        <v>50000</v>
      </c>
      <c r="J65" s="179">
        <v>0</v>
      </c>
      <c r="K65" s="179">
        <v>0</v>
      </c>
      <c r="L65" s="179">
        <v>0</v>
      </c>
      <c r="M65" s="179">
        <v>0</v>
      </c>
      <c r="N65" s="179">
        <v>0</v>
      </c>
      <c r="O65" s="179">
        <v>0</v>
      </c>
      <c r="P65" s="179">
        <v>0</v>
      </c>
      <c r="Q65" s="179">
        <v>0</v>
      </c>
      <c r="R65" s="179">
        <v>0</v>
      </c>
    </row>
    <row r="66" spans="1:18" ht="24">
      <c r="A66" s="172"/>
      <c r="B66" s="172"/>
      <c r="C66" s="172" t="s">
        <v>44</v>
      </c>
      <c r="D66" s="173" t="s">
        <v>45</v>
      </c>
      <c r="E66" s="180">
        <v>327720</v>
      </c>
      <c r="F66" s="180">
        <v>327720</v>
      </c>
      <c r="G66" s="180">
        <v>327720</v>
      </c>
      <c r="H66" s="180">
        <v>327720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</row>
    <row r="67" spans="1:18" ht="24">
      <c r="A67" s="172"/>
      <c r="B67" s="172"/>
      <c r="C67" s="172" t="s">
        <v>46</v>
      </c>
      <c r="D67" s="173" t="s">
        <v>47</v>
      </c>
      <c r="E67" s="180">
        <v>24784</v>
      </c>
      <c r="F67" s="180">
        <v>24784</v>
      </c>
      <c r="G67" s="180">
        <v>24784</v>
      </c>
      <c r="H67" s="180">
        <v>24784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</row>
    <row r="68" spans="1:18" ht="24">
      <c r="A68" s="172"/>
      <c r="B68" s="172"/>
      <c r="C68" s="172" t="s">
        <v>48</v>
      </c>
      <c r="D68" s="173" t="s">
        <v>49</v>
      </c>
      <c r="E68" s="180">
        <v>60807</v>
      </c>
      <c r="F68" s="180">
        <v>60807</v>
      </c>
      <c r="G68" s="180">
        <v>60807</v>
      </c>
      <c r="H68" s="180">
        <v>60807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</row>
    <row r="69" spans="1:18" ht="12.75">
      <c r="A69" s="172"/>
      <c r="B69" s="172"/>
      <c r="C69" s="172" t="s">
        <v>50</v>
      </c>
      <c r="D69" s="173" t="s">
        <v>51</v>
      </c>
      <c r="E69" s="180">
        <v>8636</v>
      </c>
      <c r="F69" s="180">
        <v>8636</v>
      </c>
      <c r="G69" s="180">
        <v>8636</v>
      </c>
      <c r="H69" s="180">
        <v>8636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</row>
    <row r="70" spans="1:18" ht="12.75">
      <c r="A70" s="172"/>
      <c r="B70" s="172"/>
      <c r="C70" s="172" t="s">
        <v>35</v>
      </c>
      <c r="D70" s="173" t="s">
        <v>36</v>
      </c>
      <c r="E70" s="180">
        <v>25000</v>
      </c>
      <c r="F70" s="180">
        <v>25000</v>
      </c>
      <c r="G70" s="180">
        <v>25000</v>
      </c>
      <c r="H70" s="180">
        <v>0</v>
      </c>
      <c r="I70" s="180">
        <v>25000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</row>
    <row r="71" spans="1:18" ht="12.75">
      <c r="A71" s="172"/>
      <c r="B71" s="172"/>
      <c r="C71" s="172" t="s">
        <v>20</v>
      </c>
      <c r="D71" s="173" t="s">
        <v>21</v>
      </c>
      <c r="E71" s="180">
        <v>15000</v>
      </c>
      <c r="F71" s="180">
        <v>15000</v>
      </c>
      <c r="G71" s="180">
        <v>15000</v>
      </c>
      <c r="H71" s="180">
        <v>0</v>
      </c>
      <c r="I71" s="180">
        <v>15000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</row>
    <row r="72" spans="1:18" ht="36">
      <c r="A72" s="172"/>
      <c r="B72" s="172"/>
      <c r="C72" s="172" t="s">
        <v>52</v>
      </c>
      <c r="D72" s="173" t="s">
        <v>53</v>
      </c>
      <c r="E72" s="180">
        <v>1000</v>
      </c>
      <c r="F72" s="180">
        <v>1000</v>
      </c>
      <c r="G72" s="180">
        <v>1000</v>
      </c>
      <c r="H72" s="180">
        <v>0</v>
      </c>
      <c r="I72" s="180">
        <v>1000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</row>
    <row r="73" spans="1:18" ht="12.75">
      <c r="A73" s="172"/>
      <c r="B73" s="172"/>
      <c r="C73" s="172" t="s">
        <v>54</v>
      </c>
      <c r="D73" s="173" t="s">
        <v>55</v>
      </c>
      <c r="E73" s="180">
        <v>500</v>
      </c>
      <c r="F73" s="180">
        <v>500</v>
      </c>
      <c r="G73" s="180">
        <v>500</v>
      </c>
      <c r="H73" s="180">
        <v>0</v>
      </c>
      <c r="I73" s="180">
        <v>500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</row>
    <row r="74" spans="1:18" ht="24">
      <c r="A74" s="172"/>
      <c r="B74" s="172"/>
      <c r="C74" s="172" t="s">
        <v>56</v>
      </c>
      <c r="D74" s="173" t="s">
        <v>57</v>
      </c>
      <c r="E74" s="180">
        <v>6000</v>
      </c>
      <c r="F74" s="180">
        <v>6000</v>
      </c>
      <c r="G74" s="180">
        <v>6000</v>
      </c>
      <c r="H74" s="180">
        <v>0</v>
      </c>
      <c r="I74" s="180">
        <v>6000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</row>
    <row r="75" spans="1:18" ht="36">
      <c r="A75" s="172"/>
      <c r="B75" s="172"/>
      <c r="C75" s="172" t="s">
        <v>58</v>
      </c>
      <c r="D75" s="173" t="s">
        <v>59</v>
      </c>
      <c r="E75" s="180">
        <v>1500</v>
      </c>
      <c r="F75" s="180">
        <v>1500</v>
      </c>
      <c r="G75" s="180">
        <v>1500</v>
      </c>
      <c r="H75" s="180">
        <v>0</v>
      </c>
      <c r="I75" s="180">
        <v>1500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</row>
    <row r="76" spans="1:18" ht="36">
      <c r="A76" s="172"/>
      <c r="B76" s="172"/>
      <c r="C76" s="172" t="s">
        <v>60</v>
      </c>
      <c r="D76" s="173" t="s">
        <v>61</v>
      </c>
      <c r="E76" s="180">
        <v>1000</v>
      </c>
      <c r="F76" s="180">
        <v>1000</v>
      </c>
      <c r="G76" s="180">
        <v>1000</v>
      </c>
      <c r="H76" s="180">
        <v>0</v>
      </c>
      <c r="I76" s="180">
        <v>1000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</row>
    <row r="77" spans="1:18" ht="24">
      <c r="A77" s="176"/>
      <c r="B77" s="176" t="s">
        <v>486</v>
      </c>
      <c r="C77" s="176"/>
      <c r="D77" s="177" t="s">
        <v>487</v>
      </c>
      <c r="E77" s="179">
        <v>210000</v>
      </c>
      <c r="F77" s="179">
        <v>210000</v>
      </c>
      <c r="G77" s="179">
        <v>14000</v>
      </c>
      <c r="H77" s="179">
        <v>0</v>
      </c>
      <c r="I77" s="179">
        <v>14000</v>
      </c>
      <c r="J77" s="179">
        <v>0</v>
      </c>
      <c r="K77" s="179">
        <v>196000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79">
        <v>0</v>
      </c>
    </row>
    <row r="78" spans="1:18" ht="24">
      <c r="A78" s="172"/>
      <c r="B78" s="172"/>
      <c r="C78" s="172" t="s">
        <v>62</v>
      </c>
      <c r="D78" s="173" t="s">
        <v>63</v>
      </c>
      <c r="E78" s="180">
        <v>196000</v>
      </c>
      <c r="F78" s="180">
        <v>196000</v>
      </c>
      <c r="G78" s="180">
        <v>0</v>
      </c>
      <c r="H78" s="180">
        <v>0</v>
      </c>
      <c r="I78" s="180">
        <v>0</v>
      </c>
      <c r="J78" s="180">
        <v>0</v>
      </c>
      <c r="K78" s="180">
        <v>196000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</row>
    <row r="79" spans="1:18" ht="12.75">
      <c r="A79" s="172"/>
      <c r="B79" s="172"/>
      <c r="C79" s="172" t="s">
        <v>35</v>
      </c>
      <c r="D79" s="173" t="s">
        <v>36</v>
      </c>
      <c r="E79" s="180">
        <v>6100</v>
      </c>
      <c r="F79" s="180">
        <v>6100</v>
      </c>
      <c r="G79" s="180">
        <v>6100</v>
      </c>
      <c r="H79" s="180">
        <v>0</v>
      </c>
      <c r="I79" s="180">
        <v>6100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</row>
    <row r="80" spans="1:18" ht="12.75">
      <c r="A80" s="172"/>
      <c r="B80" s="172"/>
      <c r="C80" s="172" t="s">
        <v>20</v>
      </c>
      <c r="D80" s="173" t="s">
        <v>21</v>
      </c>
      <c r="E80" s="180">
        <v>4000</v>
      </c>
      <c r="F80" s="180">
        <v>4000</v>
      </c>
      <c r="G80" s="180">
        <v>4000</v>
      </c>
      <c r="H80" s="180">
        <v>0</v>
      </c>
      <c r="I80" s="180">
        <v>4000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</row>
    <row r="81" spans="1:18" ht="36">
      <c r="A81" s="172"/>
      <c r="B81" s="172"/>
      <c r="C81" s="172" t="s">
        <v>52</v>
      </c>
      <c r="D81" s="173" t="s">
        <v>53</v>
      </c>
      <c r="E81" s="180">
        <v>1500</v>
      </c>
      <c r="F81" s="180">
        <v>1500</v>
      </c>
      <c r="G81" s="180">
        <v>1500</v>
      </c>
      <c r="H81" s="180">
        <v>0</v>
      </c>
      <c r="I81" s="180">
        <v>1500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</row>
    <row r="82" spans="1:18" ht="12.75">
      <c r="A82" s="172"/>
      <c r="B82" s="172"/>
      <c r="C82" s="172" t="s">
        <v>54</v>
      </c>
      <c r="D82" s="173" t="s">
        <v>55</v>
      </c>
      <c r="E82" s="180">
        <v>600</v>
      </c>
      <c r="F82" s="180">
        <v>600</v>
      </c>
      <c r="G82" s="180">
        <v>600</v>
      </c>
      <c r="H82" s="180">
        <v>0</v>
      </c>
      <c r="I82" s="180">
        <v>600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</row>
    <row r="83" spans="1:18" ht="36">
      <c r="A83" s="172"/>
      <c r="B83" s="172"/>
      <c r="C83" s="172" t="s">
        <v>58</v>
      </c>
      <c r="D83" s="173" t="s">
        <v>59</v>
      </c>
      <c r="E83" s="180">
        <v>800</v>
      </c>
      <c r="F83" s="180">
        <v>800</v>
      </c>
      <c r="G83" s="180">
        <v>800</v>
      </c>
      <c r="H83" s="180">
        <v>0</v>
      </c>
      <c r="I83" s="180">
        <v>800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</row>
    <row r="84" spans="1:18" ht="36">
      <c r="A84" s="172"/>
      <c r="B84" s="172"/>
      <c r="C84" s="172" t="s">
        <v>60</v>
      </c>
      <c r="D84" s="173" t="s">
        <v>61</v>
      </c>
      <c r="E84" s="180">
        <v>1000</v>
      </c>
      <c r="F84" s="180">
        <v>1000</v>
      </c>
      <c r="G84" s="180">
        <v>1000</v>
      </c>
      <c r="H84" s="180">
        <v>0</v>
      </c>
      <c r="I84" s="180">
        <v>1000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</row>
    <row r="85" spans="1:18" ht="24">
      <c r="A85" s="176"/>
      <c r="B85" s="176" t="s">
        <v>488</v>
      </c>
      <c r="C85" s="176"/>
      <c r="D85" s="177" t="s">
        <v>489</v>
      </c>
      <c r="E85" s="179">
        <v>5297245</v>
      </c>
      <c r="F85" s="179">
        <v>5177245</v>
      </c>
      <c r="G85" s="179">
        <v>5158645</v>
      </c>
      <c r="H85" s="179">
        <v>4227245</v>
      </c>
      <c r="I85" s="179">
        <v>931400</v>
      </c>
      <c r="J85" s="179">
        <v>0</v>
      </c>
      <c r="K85" s="179">
        <v>18600</v>
      </c>
      <c r="L85" s="179">
        <v>0</v>
      </c>
      <c r="M85" s="179">
        <v>0</v>
      </c>
      <c r="N85" s="179">
        <v>0</v>
      </c>
      <c r="O85" s="179">
        <v>120000</v>
      </c>
      <c r="P85" s="179">
        <v>120000</v>
      </c>
      <c r="Q85" s="179">
        <v>0</v>
      </c>
      <c r="R85" s="179">
        <v>0</v>
      </c>
    </row>
    <row r="86" spans="1:18" ht="24">
      <c r="A86" s="172"/>
      <c r="B86" s="172"/>
      <c r="C86" s="172" t="s">
        <v>64</v>
      </c>
      <c r="D86" s="173" t="s">
        <v>65</v>
      </c>
      <c r="E86" s="180">
        <v>15000</v>
      </c>
      <c r="F86" s="180">
        <v>15000</v>
      </c>
      <c r="G86" s="180">
        <v>0</v>
      </c>
      <c r="H86" s="180">
        <v>0</v>
      </c>
      <c r="I86" s="180">
        <v>0</v>
      </c>
      <c r="J86" s="180">
        <v>0</v>
      </c>
      <c r="K86" s="180">
        <v>15000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</row>
    <row r="87" spans="1:18" ht="12.75">
      <c r="A87" s="172"/>
      <c r="B87" s="172"/>
      <c r="C87" s="172" t="s">
        <v>66</v>
      </c>
      <c r="D87" s="173" t="s">
        <v>67</v>
      </c>
      <c r="E87" s="180">
        <v>3600</v>
      </c>
      <c r="F87" s="180">
        <v>3600</v>
      </c>
      <c r="G87" s="180">
        <v>0</v>
      </c>
      <c r="H87" s="180">
        <v>0</v>
      </c>
      <c r="I87" s="180">
        <v>0</v>
      </c>
      <c r="J87" s="180">
        <v>0</v>
      </c>
      <c r="K87" s="180">
        <v>3600</v>
      </c>
      <c r="L87" s="180">
        <v>0</v>
      </c>
      <c r="M87" s="180">
        <v>0</v>
      </c>
      <c r="N87" s="180">
        <v>0</v>
      </c>
      <c r="O87" s="180">
        <v>0</v>
      </c>
      <c r="P87" s="180">
        <v>0</v>
      </c>
      <c r="Q87" s="180">
        <v>0</v>
      </c>
      <c r="R87" s="180">
        <v>0</v>
      </c>
    </row>
    <row r="88" spans="1:18" ht="24">
      <c r="A88" s="172"/>
      <c r="B88" s="172"/>
      <c r="C88" s="172" t="s">
        <v>44</v>
      </c>
      <c r="D88" s="173" t="s">
        <v>45</v>
      </c>
      <c r="E88" s="180">
        <v>3165713</v>
      </c>
      <c r="F88" s="180">
        <v>3165713</v>
      </c>
      <c r="G88" s="180">
        <v>3165713</v>
      </c>
      <c r="H88" s="180">
        <v>3165713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</row>
    <row r="89" spans="1:18" ht="24">
      <c r="A89" s="172"/>
      <c r="B89" s="172"/>
      <c r="C89" s="172" t="s">
        <v>46</v>
      </c>
      <c r="D89" s="173" t="s">
        <v>47</v>
      </c>
      <c r="E89" s="180">
        <v>265620</v>
      </c>
      <c r="F89" s="180">
        <v>265620</v>
      </c>
      <c r="G89" s="180">
        <v>265620</v>
      </c>
      <c r="H89" s="180">
        <v>265620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</row>
    <row r="90" spans="1:18" ht="24">
      <c r="A90" s="172"/>
      <c r="B90" s="172"/>
      <c r="C90" s="172" t="s">
        <v>48</v>
      </c>
      <c r="D90" s="173" t="s">
        <v>49</v>
      </c>
      <c r="E90" s="180">
        <v>609190</v>
      </c>
      <c r="F90" s="180">
        <v>609190</v>
      </c>
      <c r="G90" s="180">
        <v>609190</v>
      </c>
      <c r="H90" s="180">
        <v>609190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</row>
    <row r="91" spans="1:18" ht="12.75">
      <c r="A91" s="172"/>
      <c r="B91" s="172"/>
      <c r="C91" s="172" t="s">
        <v>50</v>
      </c>
      <c r="D91" s="173" t="s">
        <v>51</v>
      </c>
      <c r="E91" s="180">
        <v>86522</v>
      </c>
      <c r="F91" s="180">
        <v>86522</v>
      </c>
      <c r="G91" s="180">
        <v>86522</v>
      </c>
      <c r="H91" s="180">
        <v>86522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</row>
    <row r="92" spans="1:18" ht="36">
      <c r="A92" s="172"/>
      <c r="B92" s="172"/>
      <c r="C92" s="172" t="s">
        <v>68</v>
      </c>
      <c r="D92" s="173" t="s">
        <v>69</v>
      </c>
      <c r="E92" s="180">
        <v>60000</v>
      </c>
      <c r="F92" s="180">
        <v>60000</v>
      </c>
      <c r="G92" s="180">
        <v>60000</v>
      </c>
      <c r="H92" s="180">
        <v>0</v>
      </c>
      <c r="I92" s="180">
        <v>60000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</row>
    <row r="93" spans="1:18" ht="12.75">
      <c r="A93" s="172"/>
      <c r="B93" s="172"/>
      <c r="C93" s="172" t="s">
        <v>38</v>
      </c>
      <c r="D93" s="173" t="s">
        <v>39</v>
      </c>
      <c r="E93" s="180">
        <v>100200</v>
      </c>
      <c r="F93" s="180">
        <v>100200</v>
      </c>
      <c r="G93" s="180">
        <v>100200</v>
      </c>
      <c r="H93" s="180">
        <v>100200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</row>
    <row r="94" spans="1:18" ht="12.75">
      <c r="A94" s="172"/>
      <c r="B94" s="172"/>
      <c r="C94" s="172" t="s">
        <v>35</v>
      </c>
      <c r="D94" s="173" t="s">
        <v>36</v>
      </c>
      <c r="E94" s="180">
        <v>160800</v>
      </c>
      <c r="F94" s="180">
        <v>160800</v>
      </c>
      <c r="G94" s="180">
        <v>160800</v>
      </c>
      <c r="H94" s="180">
        <v>0</v>
      </c>
      <c r="I94" s="180">
        <v>160800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</row>
    <row r="95" spans="1:18" ht="24">
      <c r="A95" s="172"/>
      <c r="B95" s="172"/>
      <c r="C95" s="172" t="s">
        <v>70</v>
      </c>
      <c r="D95" s="173" t="s">
        <v>71</v>
      </c>
      <c r="E95" s="180">
        <v>2000</v>
      </c>
      <c r="F95" s="180">
        <v>2000</v>
      </c>
      <c r="G95" s="180">
        <v>2000</v>
      </c>
      <c r="H95" s="180">
        <v>0</v>
      </c>
      <c r="I95" s="180">
        <v>2000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</row>
    <row r="96" spans="1:18" ht="12.75">
      <c r="A96" s="172"/>
      <c r="B96" s="172"/>
      <c r="C96" s="172" t="s">
        <v>72</v>
      </c>
      <c r="D96" s="173" t="s">
        <v>73</v>
      </c>
      <c r="E96" s="180">
        <v>200000</v>
      </c>
      <c r="F96" s="180">
        <v>200000</v>
      </c>
      <c r="G96" s="180">
        <v>200000</v>
      </c>
      <c r="H96" s="180">
        <v>0</v>
      </c>
      <c r="I96" s="180">
        <v>200000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</row>
    <row r="97" spans="1:18" ht="12.75">
      <c r="A97" s="172"/>
      <c r="B97" s="172"/>
      <c r="C97" s="172" t="s">
        <v>40</v>
      </c>
      <c r="D97" s="173" t="s">
        <v>41</v>
      </c>
      <c r="E97" s="180">
        <v>228000</v>
      </c>
      <c r="F97" s="180">
        <v>228000</v>
      </c>
      <c r="G97" s="180">
        <v>228000</v>
      </c>
      <c r="H97" s="180">
        <v>0</v>
      </c>
      <c r="I97" s="180">
        <v>228000</v>
      </c>
      <c r="J97" s="180">
        <v>0</v>
      </c>
      <c r="K97" s="180">
        <v>0</v>
      </c>
      <c r="L97" s="180">
        <v>0</v>
      </c>
      <c r="M97" s="180">
        <v>0</v>
      </c>
      <c r="N97" s="180">
        <v>0</v>
      </c>
      <c r="O97" s="180">
        <v>0</v>
      </c>
      <c r="P97" s="180">
        <v>0</v>
      </c>
      <c r="Q97" s="180">
        <v>0</v>
      </c>
      <c r="R97" s="180">
        <v>0</v>
      </c>
    </row>
    <row r="98" spans="1:18" ht="12.75">
      <c r="A98" s="172"/>
      <c r="B98" s="172"/>
      <c r="C98" s="172" t="s">
        <v>74</v>
      </c>
      <c r="D98" s="173" t="s">
        <v>75</v>
      </c>
      <c r="E98" s="180">
        <v>3000</v>
      </c>
      <c r="F98" s="180">
        <v>3000</v>
      </c>
      <c r="G98" s="180">
        <v>3000</v>
      </c>
      <c r="H98" s="180">
        <v>0</v>
      </c>
      <c r="I98" s="180">
        <v>3000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0</v>
      </c>
      <c r="R98" s="180">
        <v>0</v>
      </c>
    </row>
    <row r="99" spans="1:18" ht="12.75">
      <c r="A99" s="172"/>
      <c r="B99" s="172"/>
      <c r="C99" s="172" t="s">
        <v>20</v>
      </c>
      <c r="D99" s="173" t="s">
        <v>21</v>
      </c>
      <c r="E99" s="180">
        <v>20000</v>
      </c>
      <c r="F99" s="180">
        <v>20000</v>
      </c>
      <c r="G99" s="180">
        <v>20000</v>
      </c>
      <c r="H99" s="180">
        <v>0</v>
      </c>
      <c r="I99" s="180">
        <v>20000</v>
      </c>
      <c r="J99" s="180">
        <v>0</v>
      </c>
      <c r="K99" s="180">
        <v>0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</row>
    <row r="100" spans="1:18" ht="24">
      <c r="A100" s="172"/>
      <c r="B100" s="172"/>
      <c r="C100" s="172" t="s">
        <v>76</v>
      </c>
      <c r="D100" s="173" t="s">
        <v>77</v>
      </c>
      <c r="E100" s="180">
        <v>7000</v>
      </c>
      <c r="F100" s="180">
        <v>7000</v>
      </c>
      <c r="G100" s="180">
        <v>7000</v>
      </c>
      <c r="H100" s="180">
        <v>0</v>
      </c>
      <c r="I100" s="180">
        <v>7000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</row>
    <row r="101" spans="1:18" ht="36">
      <c r="A101" s="172"/>
      <c r="B101" s="172"/>
      <c r="C101" s="172" t="s">
        <v>78</v>
      </c>
      <c r="D101" s="173" t="s">
        <v>79</v>
      </c>
      <c r="E101" s="180">
        <v>16500</v>
      </c>
      <c r="F101" s="180">
        <v>16500</v>
      </c>
      <c r="G101" s="180">
        <v>16500</v>
      </c>
      <c r="H101" s="180">
        <v>0</v>
      </c>
      <c r="I101" s="180">
        <v>16500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</row>
    <row r="102" spans="1:18" ht="36">
      <c r="A102" s="172"/>
      <c r="B102" s="172"/>
      <c r="C102" s="172" t="s">
        <v>52</v>
      </c>
      <c r="D102" s="173" t="s">
        <v>53</v>
      </c>
      <c r="E102" s="180">
        <v>30000</v>
      </c>
      <c r="F102" s="180">
        <v>30000</v>
      </c>
      <c r="G102" s="180">
        <v>30000</v>
      </c>
      <c r="H102" s="180">
        <v>0</v>
      </c>
      <c r="I102" s="180">
        <v>30000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</row>
    <row r="103" spans="1:18" ht="12.75">
      <c r="A103" s="172"/>
      <c r="B103" s="172"/>
      <c r="C103" s="172" t="s">
        <v>54</v>
      </c>
      <c r="D103" s="173" t="s">
        <v>55</v>
      </c>
      <c r="E103" s="180">
        <v>15000</v>
      </c>
      <c r="F103" s="180">
        <v>15000</v>
      </c>
      <c r="G103" s="180">
        <v>15000</v>
      </c>
      <c r="H103" s="180">
        <v>0</v>
      </c>
      <c r="I103" s="180">
        <v>15000</v>
      </c>
      <c r="J103" s="180">
        <v>0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</row>
    <row r="104" spans="1:18" ht="12.75">
      <c r="A104" s="172"/>
      <c r="B104" s="172"/>
      <c r="C104" s="172" t="s">
        <v>26</v>
      </c>
      <c r="D104" s="173" t="s">
        <v>27</v>
      </c>
      <c r="E104" s="180">
        <v>50000</v>
      </c>
      <c r="F104" s="180">
        <v>50000</v>
      </c>
      <c r="G104" s="180">
        <v>50000</v>
      </c>
      <c r="H104" s="180">
        <v>0</v>
      </c>
      <c r="I104" s="180">
        <v>50000</v>
      </c>
      <c r="J104" s="180">
        <v>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</row>
    <row r="105" spans="1:18" ht="24">
      <c r="A105" s="172"/>
      <c r="B105" s="172"/>
      <c r="C105" s="172" t="s">
        <v>56</v>
      </c>
      <c r="D105" s="173" t="s">
        <v>57</v>
      </c>
      <c r="E105" s="180">
        <v>79100</v>
      </c>
      <c r="F105" s="180">
        <v>79100</v>
      </c>
      <c r="G105" s="180">
        <v>79100</v>
      </c>
      <c r="H105" s="180">
        <v>0</v>
      </c>
      <c r="I105" s="180">
        <v>79100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</row>
    <row r="106" spans="1:18" ht="36">
      <c r="A106" s="172"/>
      <c r="B106" s="172"/>
      <c r="C106" s="172" t="s">
        <v>58</v>
      </c>
      <c r="D106" s="173" t="s">
        <v>59</v>
      </c>
      <c r="E106" s="180">
        <v>20000</v>
      </c>
      <c r="F106" s="180">
        <v>20000</v>
      </c>
      <c r="G106" s="180">
        <v>20000</v>
      </c>
      <c r="H106" s="180">
        <v>0</v>
      </c>
      <c r="I106" s="180">
        <v>20000</v>
      </c>
      <c r="J106" s="180">
        <v>0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80">
        <v>0</v>
      </c>
      <c r="Q106" s="180">
        <v>0</v>
      </c>
      <c r="R106" s="180">
        <v>0</v>
      </c>
    </row>
    <row r="107" spans="1:18" ht="36">
      <c r="A107" s="172"/>
      <c r="B107" s="172"/>
      <c r="C107" s="172" t="s">
        <v>60</v>
      </c>
      <c r="D107" s="173" t="s">
        <v>61</v>
      </c>
      <c r="E107" s="180">
        <v>10000</v>
      </c>
      <c r="F107" s="180">
        <v>10000</v>
      </c>
      <c r="G107" s="180">
        <v>10000</v>
      </c>
      <c r="H107" s="180">
        <v>0</v>
      </c>
      <c r="I107" s="180">
        <v>10000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</row>
    <row r="108" spans="1:18" ht="36">
      <c r="A108" s="172"/>
      <c r="B108" s="172"/>
      <c r="C108" s="172" t="s">
        <v>80</v>
      </c>
      <c r="D108" s="173" t="s">
        <v>81</v>
      </c>
      <c r="E108" s="180">
        <v>30000</v>
      </c>
      <c r="F108" s="180">
        <v>30000</v>
      </c>
      <c r="G108" s="180">
        <v>30000</v>
      </c>
      <c r="H108" s="180">
        <v>0</v>
      </c>
      <c r="I108" s="180">
        <v>30000</v>
      </c>
      <c r="J108" s="180">
        <v>0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</row>
    <row r="109" spans="1:18" ht="24">
      <c r="A109" s="172"/>
      <c r="B109" s="172"/>
      <c r="C109" s="172" t="s">
        <v>37</v>
      </c>
      <c r="D109" s="173" t="s">
        <v>29</v>
      </c>
      <c r="E109" s="180">
        <v>120000</v>
      </c>
      <c r="F109" s="180">
        <v>0</v>
      </c>
      <c r="G109" s="180">
        <v>0</v>
      </c>
      <c r="H109" s="180">
        <v>0</v>
      </c>
      <c r="I109" s="180">
        <v>0</v>
      </c>
      <c r="J109" s="180">
        <v>0</v>
      </c>
      <c r="K109" s="180">
        <v>0</v>
      </c>
      <c r="L109" s="180">
        <v>0</v>
      </c>
      <c r="M109" s="180">
        <v>0</v>
      </c>
      <c r="N109" s="180">
        <v>0</v>
      </c>
      <c r="O109" s="180">
        <v>120000</v>
      </c>
      <c r="P109" s="180">
        <v>120000</v>
      </c>
      <c r="Q109" s="180">
        <v>0</v>
      </c>
      <c r="R109" s="180">
        <v>0</v>
      </c>
    </row>
    <row r="110" spans="1:18" ht="24">
      <c r="A110" s="176"/>
      <c r="B110" s="176" t="s">
        <v>82</v>
      </c>
      <c r="C110" s="176"/>
      <c r="D110" s="177" t="s">
        <v>490</v>
      </c>
      <c r="E110" s="179">
        <v>150000</v>
      </c>
      <c r="F110" s="179">
        <v>150000</v>
      </c>
      <c r="G110" s="179">
        <v>150000</v>
      </c>
      <c r="H110" s="179">
        <v>15000</v>
      </c>
      <c r="I110" s="179">
        <v>135000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79">
        <v>0</v>
      </c>
    </row>
    <row r="111" spans="1:18" ht="12.75">
      <c r="A111" s="172"/>
      <c r="B111" s="172"/>
      <c r="C111" s="172" t="s">
        <v>38</v>
      </c>
      <c r="D111" s="173" t="s">
        <v>39</v>
      </c>
      <c r="E111" s="180">
        <v>15000</v>
      </c>
      <c r="F111" s="180">
        <v>15000</v>
      </c>
      <c r="G111" s="180">
        <v>15000</v>
      </c>
      <c r="H111" s="180">
        <v>15000</v>
      </c>
      <c r="I111" s="180">
        <v>0</v>
      </c>
      <c r="J111" s="180">
        <v>0</v>
      </c>
      <c r="K111" s="180">
        <v>0</v>
      </c>
      <c r="L111" s="180">
        <v>0</v>
      </c>
      <c r="M111" s="180">
        <v>0</v>
      </c>
      <c r="N111" s="180">
        <v>0</v>
      </c>
      <c r="O111" s="180">
        <v>0</v>
      </c>
      <c r="P111" s="180">
        <v>0</v>
      </c>
      <c r="Q111" s="180">
        <v>0</v>
      </c>
      <c r="R111" s="180">
        <v>0</v>
      </c>
    </row>
    <row r="112" spans="1:18" ht="12.75">
      <c r="A112" s="172"/>
      <c r="B112" s="172"/>
      <c r="C112" s="172" t="s">
        <v>35</v>
      </c>
      <c r="D112" s="173" t="s">
        <v>36</v>
      </c>
      <c r="E112" s="180">
        <v>55000</v>
      </c>
      <c r="F112" s="180">
        <v>55000</v>
      </c>
      <c r="G112" s="180">
        <v>55000</v>
      </c>
      <c r="H112" s="180">
        <v>0</v>
      </c>
      <c r="I112" s="180">
        <v>55000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</row>
    <row r="113" spans="1:18" ht="12.75">
      <c r="A113" s="172"/>
      <c r="B113" s="172"/>
      <c r="C113" s="172" t="s">
        <v>20</v>
      </c>
      <c r="D113" s="173" t="s">
        <v>21</v>
      </c>
      <c r="E113" s="180">
        <v>76500</v>
      </c>
      <c r="F113" s="180">
        <v>76500</v>
      </c>
      <c r="G113" s="180">
        <v>76500</v>
      </c>
      <c r="H113" s="180">
        <v>0</v>
      </c>
      <c r="I113" s="180">
        <v>76500</v>
      </c>
      <c r="J113" s="180">
        <v>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</row>
    <row r="114" spans="1:18" ht="24">
      <c r="A114" s="172"/>
      <c r="B114" s="172"/>
      <c r="C114" s="172" t="s">
        <v>83</v>
      </c>
      <c r="D114" s="173" t="s">
        <v>84</v>
      </c>
      <c r="E114" s="180">
        <v>1000</v>
      </c>
      <c r="F114" s="180">
        <v>1000</v>
      </c>
      <c r="G114" s="180">
        <v>1000</v>
      </c>
      <c r="H114" s="180">
        <v>0</v>
      </c>
      <c r="I114" s="180">
        <v>1000</v>
      </c>
      <c r="J114" s="180">
        <v>0</v>
      </c>
      <c r="K114" s="180">
        <v>0</v>
      </c>
      <c r="L114" s="180">
        <v>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</row>
    <row r="115" spans="1:18" ht="12.75">
      <c r="A115" s="172"/>
      <c r="B115" s="172"/>
      <c r="C115" s="172" t="s">
        <v>85</v>
      </c>
      <c r="D115" s="173" t="s">
        <v>86</v>
      </c>
      <c r="E115" s="180">
        <v>2000</v>
      </c>
      <c r="F115" s="180">
        <v>2000</v>
      </c>
      <c r="G115" s="180">
        <v>2000</v>
      </c>
      <c r="H115" s="180">
        <v>0</v>
      </c>
      <c r="I115" s="180">
        <v>2000</v>
      </c>
      <c r="J115" s="180">
        <v>0</v>
      </c>
      <c r="K115" s="180">
        <v>0</v>
      </c>
      <c r="L115" s="180">
        <v>0</v>
      </c>
      <c r="M115" s="180">
        <v>0</v>
      </c>
      <c r="N115" s="180">
        <v>0</v>
      </c>
      <c r="O115" s="180">
        <v>0</v>
      </c>
      <c r="P115" s="180">
        <v>0</v>
      </c>
      <c r="Q115" s="180">
        <v>0</v>
      </c>
      <c r="R115" s="180">
        <v>0</v>
      </c>
    </row>
    <row r="116" spans="1:18" ht="12.75">
      <c r="A116" s="172"/>
      <c r="B116" s="172"/>
      <c r="C116" s="172" t="s">
        <v>26</v>
      </c>
      <c r="D116" s="173" t="s">
        <v>27</v>
      </c>
      <c r="E116" s="180">
        <v>500</v>
      </c>
      <c r="F116" s="180">
        <v>500</v>
      </c>
      <c r="G116" s="180">
        <v>500</v>
      </c>
      <c r="H116" s="180">
        <v>0</v>
      </c>
      <c r="I116" s="180">
        <v>500</v>
      </c>
      <c r="J116" s="180">
        <v>0</v>
      </c>
      <c r="K116" s="180">
        <v>0</v>
      </c>
      <c r="L116" s="180">
        <v>0</v>
      </c>
      <c r="M116" s="180">
        <v>0</v>
      </c>
      <c r="N116" s="180">
        <v>0</v>
      </c>
      <c r="O116" s="180">
        <v>0</v>
      </c>
      <c r="P116" s="180">
        <v>0</v>
      </c>
      <c r="Q116" s="180">
        <v>0</v>
      </c>
      <c r="R116" s="180">
        <v>0</v>
      </c>
    </row>
    <row r="117" spans="1:18" ht="12.75">
      <c r="A117" s="176"/>
      <c r="B117" s="176" t="s">
        <v>376</v>
      </c>
      <c r="C117" s="176"/>
      <c r="D117" s="177" t="s">
        <v>377</v>
      </c>
      <c r="E117" s="179">
        <v>260000</v>
      </c>
      <c r="F117" s="179">
        <v>260000</v>
      </c>
      <c r="G117" s="179">
        <v>231500</v>
      </c>
      <c r="H117" s="179">
        <v>160000</v>
      </c>
      <c r="I117" s="179">
        <v>71500</v>
      </c>
      <c r="J117" s="179">
        <v>0</v>
      </c>
      <c r="K117" s="179">
        <v>28500</v>
      </c>
      <c r="L117" s="179">
        <v>0</v>
      </c>
      <c r="M117" s="179">
        <v>0</v>
      </c>
      <c r="N117" s="179">
        <v>0</v>
      </c>
      <c r="O117" s="179">
        <v>0</v>
      </c>
      <c r="P117" s="179">
        <v>0</v>
      </c>
      <c r="Q117" s="179">
        <v>0</v>
      </c>
      <c r="R117" s="179">
        <v>0</v>
      </c>
    </row>
    <row r="118" spans="1:18" ht="24">
      <c r="A118" s="172"/>
      <c r="B118" s="172"/>
      <c r="C118" s="172" t="s">
        <v>64</v>
      </c>
      <c r="D118" s="173" t="s">
        <v>65</v>
      </c>
      <c r="E118" s="180">
        <v>1500</v>
      </c>
      <c r="F118" s="180">
        <v>1500</v>
      </c>
      <c r="G118" s="180">
        <v>0</v>
      </c>
      <c r="H118" s="180">
        <v>0</v>
      </c>
      <c r="I118" s="180">
        <v>0</v>
      </c>
      <c r="J118" s="180">
        <v>0</v>
      </c>
      <c r="K118" s="180">
        <v>1500</v>
      </c>
      <c r="L118" s="180">
        <v>0</v>
      </c>
      <c r="M118" s="180">
        <v>0</v>
      </c>
      <c r="N118" s="180">
        <v>0</v>
      </c>
      <c r="O118" s="180">
        <v>0</v>
      </c>
      <c r="P118" s="180">
        <v>0</v>
      </c>
      <c r="Q118" s="180">
        <v>0</v>
      </c>
      <c r="R118" s="180">
        <v>0</v>
      </c>
    </row>
    <row r="119" spans="1:18" ht="24">
      <c r="A119" s="172"/>
      <c r="B119" s="172"/>
      <c r="C119" s="172" t="s">
        <v>62</v>
      </c>
      <c r="D119" s="173" t="s">
        <v>63</v>
      </c>
      <c r="E119" s="180">
        <v>27000</v>
      </c>
      <c r="F119" s="180">
        <v>27000</v>
      </c>
      <c r="G119" s="180">
        <v>0</v>
      </c>
      <c r="H119" s="180">
        <v>0</v>
      </c>
      <c r="I119" s="180">
        <v>0</v>
      </c>
      <c r="J119" s="180">
        <v>0</v>
      </c>
      <c r="K119" s="180">
        <v>27000</v>
      </c>
      <c r="L119" s="180">
        <v>0</v>
      </c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</row>
    <row r="120" spans="1:18" ht="24">
      <c r="A120" s="172"/>
      <c r="B120" s="172"/>
      <c r="C120" s="172" t="s">
        <v>44</v>
      </c>
      <c r="D120" s="173" t="s">
        <v>45</v>
      </c>
      <c r="E120" s="180">
        <v>126000</v>
      </c>
      <c r="F120" s="180">
        <v>126000</v>
      </c>
      <c r="G120" s="180">
        <v>126000</v>
      </c>
      <c r="H120" s="180">
        <v>126000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0</v>
      </c>
    </row>
    <row r="121" spans="1:18" ht="24">
      <c r="A121" s="172"/>
      <c r="B121" s="172"/>
      <c r="C121" s="172" t="s">
        <v>46</v>
      </c>
      <c r="D121" s="173" t="s">
        <v>47</v>
      </c>
      <c r="E121" s="180">
        <v>10000</v>
      </c>
      <c r="F121" s="180">
        <v>10000</v>
      </c>
      <c r="G121" s="180">
        <v>10000</v>
      </c>
      <c r="H121" s="180">
        <v>10000</v>
      </c>
      <c r="I121" s="180">
        <v>0</v>
      </c>
      <c r="J121" s="180">
        <v>0</v>
      </c>
      <c r="K121" s="180">
        <v>0</v>
      </c>
      <c r="L121" s="180">
        <v>0</v>
      </c>
      <c r="M121" s="180">
        <v>0</v>
      </c>
      <c r="N121" s="180">
        <v>0</v>
      </c>
      <c r="O121" s="180">
        <v>0</v>
      </c>
      <c r="P121" s="180">
        <v>0</v>
      </c>
      <c r="Q121" s="180">
        <v>0</v>
      </c>
      <c r="R121" s="180">
        <v>0</v>
      </c>
    </row>
    <row r="122" spans="1:18" ht="24">
      <c r="A122" s="172"/>
      <c r="B122" s="172"/>
      <c r="C122" s="172" t="s">
        <v>48</v>
      </c>
      <c r="D122" s="173" t="s">
        <v>49</v>
      </c>
      <c r="E122" s="180">
        <v>20500</v>
      </c>
      <c r="F122" s="180">
        <v>20500</v>
      </c>
      <c r="G122" s="180">
        <v>20500</v>
      </c>
      <c r="H122" s="180">
        <v>20500</v>
      </c>
      <c r="I122" s="180">
        <v>0</v>
      </c>
      <c r="J122" s="180">
        <v>0</v>
      </c>
      <c r="K122" s="180">
        <v>0</v>
      </c>
      <c r="L122" s="180">
        <v>0</v>
      </c>
      <c r="M122" s="180">
        <v>0</v>
      </c>
      <c r="N122" s="180">
        <v>0</v>
      </c>
      <c r="O122" s="180">
        <v>0</v>
      </c>
      <c r="P122" s="180">
        <v>0</v>
      </c>
      <c r="Q122" s="180">
        <v>0</v>
      </c>
      <c r="R122" s="180">
        <v>0</v>
      </c>
    </row>
    <row r="123" spans="1:18" ht="12.75">
      <c r="A123" s="172"/>
      <c r="B123" s="172"/>
      <c r="C123" s="172" t="s">
        <v>50</v>
      </c>
      <c r="D123" s="173" t="s">
        <v>51</v>
      </c>
      <c r="E123" s="180">
        <v>3500</v>
      </c>
      <c r="F123" s="180">
        <v>3500</v>
      </c>
      <c r="G123" s="180">
        <v>3500</v>
      </c>
      <c r="H123" s="180">
        <v>3500</v>
      </c>
      <c r="I123" s="180">
        <v>0</v>
      </c>
      <c r="J123" s="180">
        <v>0</v>
      </c>
      <c r="K123" s="180">
        <v>0</v>
      </c>
      <c r="L123" s="180">
        <v>0</v>
      </c>
      <c r="M123" s="180">
        <v>0</v>
      </c>
      <c r="N123" s="180">
        <v>0</v>
      </c>
      <c r="O123" s="180">
        <v>0</v>
      </c>
      <c r="P123" s="180">
        <v>0</v>
      </c>
      <c r="Q123" s="180">
        <v>0</v>
      </c>
      <c r="R123" s="180">
        <v>0</v>
      </c>
    </row>
    <row r="124" spans="1:18" ht="12.75">
      <c r="A124" s="172"/>
      <c r="B124" s="172"/>
      <c r="C124" s="172" t="s">
        <v>35</v>
      </c>
      <c r="D124" s="173" t="s">
        <v>36</v>
      </c>
      <c r="E124" s="180">
        <v>15000</v>
      </c>
      <c r="F124" s="180">
        <v>15000</v>
      </c>
      <c r="G124" s="180">
        <v>15000</v>
      </c>
      <c r="H124" s="180">
        <v>0</v>
      </c>
      <c r="I124" s="180">
        <v>15000</v>
      </c>
      <c r="J124" s="180">
        <v>0</v>
      </c>
      <c r="K124" s="180">
        <v>0</v>
      </c>
      <c r="L124" s="180">
        <v>0</v>
      </c>
      <c r="M124" s="180">
        <v>0</v>
      </c>
      <c r="N124" s="180">
        <v>0</v>
      </c>
      <c r="O124" s="180">
        <v>0</v>
      </c>
      <c r="P124" s="180">
        <v>0</v>
      </c>
      <c r="Q124" s="180">
        <v>0</v>
      </c>
      <c r="R124" s="180">
        <v>0</v>
      </c>
    </row>
    <row r="125" spans="1:18" ht="12.75">
      <c r="A125" s="172"/>
      <c r="B125" s="172"/>
      <c r="C125" s="172" t="s">
        <v>74</v>
      </c>
      <c r="D125" s="173" t="s">
        <v>75</v>
      </c>
      <c r="E125" s="180">
        <v>2000</v>
      </c>
      <c r="F125" s="180">
        <v>2000</v>
      </c>
      <c r="G125" s="180">
        <v>2000</v>
      </c>
      <c r="H125" s="180">
        <v>0</v>
      </c>
      <c r="I125" s="180">
        <v>2000</v>
      </c>
      <c r="J125" s="180">
        <v>0</v>
      </c>
      <c r="K125" s="180">
        <v>0</v>
      </c>
      <c r="L125" s="180">
        <v>0</v>
      </c>
      <c r="M125" s="180">
        <v>0</v>
      </c>
      <c r="N125" s="180">
        <v>0</v>
      </c>
      <c r="O125" s="180">
        <v>0</v>
      </c>
      <c r="P125" s="180">
        <v>0</v>
      </c>
      <c r="Q125" s="180">
        <v>0</v>
      </c>
      <c r="R125" s="180">
        <v>0</v>
      </c>
    </row>
    <row r="126" spans="1:18" ht="12.75">
      <c r="A126" s="172"/>
      <c r="B126" s="172"/>
      <c r="C126" s="172" t="s">
        <v>20</v>
      </c>
      <c r="D126" s="173" t="s">
        <v>21</v>
      </c>
      <c r="E126" s="180">
        <v>41930</v>
      </c>
      <c r="F126" s="180">
        <v>41930</v>
      </c>
      <c r="G126" s="180">
        <v>41930</v>
      </c>
      <c r="H126" s="180">
        <v>0</v>
      </c>
      <c r="I126" s="180">
        <v>41930</v>
      </c>
      <c r="J126" s="180">
        <v>0</v>
      </c>
      <c r="K126" s="180">
        <v>0</v>
      </c>
      <c r="L126" s="180">
        <v>0</v>
      </c>
      <c r="M126" s="180">
        <v>0</v>
      </c>
      <c r="N126" s="180">
        <v>0</v>
      </c>
      <c r="O126" s="180">
        <v>0</v>
      </c>
      <c r="P126" s="180">
        <v>0</v>
      </c>
      <c r="Q126" s="180">
        <v>0</v>
      </c>
      <c r="R126" s="180">
        <v>0</v>
      </c>
    </row>
    <row r="127" spans="1:18" ht="12.75">
      <c r="A127" s="172"/>
      <c r="B127" s="172"/>
      <c r="C127" s="172" t="s">
        <v>54</v>
      </c>
      <c r="D127" s="173" t="s">
        <v>55</v>
      </c>
      <c r="E127" s="180">
        <v>500</v>
      </c>
      <c r="F127" s="180">
        <v>500</v>
      </c>
      <c r="G127" s="180">
        <v>500</v>
      </c>
      <c r="H127" s="180">
        <v>0</v>
      </c>
      <c r="I127" s="180">
        <v>500</v>
      </c>
      <c r="J127" s="180">
        <v>0</v>
      </c>
      <c r="K127" s="180">
        <v>0</v>
      </c>
      <c r="L127" s="180">
        <v>0</v>
      </c>
      <c r="M127" s="180">
        <v>0</v>
      </c>
      <c r="N127" s="180">
        <v>0</v>
      </c>
      <c r="O127" s="180">
        <v>0</v>
      </c>
      <c r="P127" s="180">
        <v>0</v>
      </c>
      <c r="Q127" s="180">
        <v>0</v>
      </c>
      <c r="R127" s="180">
        <v>0</v>
      </c>
    </row>
    <row r="128" spans="1:18" ht="12.75">
      <c r="A128" s="172"/>
      <c r="B128" s="172"/>
      <c r="C128" s="172" t="s">
        <v>26</v>
      </c>
      <c r="D128" s="173" t="s">
        <v>27</v>
      </c>
      <c r="E128" s="180">
        <v>3000</v>
      </c>
      <c r="F128" s="180">
        <v>3000</v>
      </c>
      <c r="G128" s="180">
        <v>3000</v>
      </c>
      <c r="H128" s="180">
        <v>0</v>
      </c>
      <c r="I128" s="180">
        <v>3000</v>
      </c>
      <c r="J128" s="180">
        <v>0</v>
      </c>
      <c r="K128" s="180">
        <v>0</v>
      </c>
      <c r="L128" s="180">
        <v>0</v>
      </c>
      <c r="M128" s="180">
        <v>0</v>
      </c>
      <c r="N128" s="180">
        <v>0</v>
      </c>
      <c r="O128" s="180">
        <v>0</v>
      </c>
      <c r="P128" s="180">
        <v>0</v>
      </c>
      <c r="Q128" s="180">
        <v>0</v>
      </c>
      <c r="R128" s="180">
        <v>0</v>
      </c>
    </row>
    <row r="129" spans="1:18" ht="24">
      <c r="A129" s="172"/>
      <c r="B129" s="172"/>
      <c r="C129" s="172" t="s">
        <v>56</v>
      </c>
      <c r="D129" s="173" t="s">
        <v>57</v>
      </c>
      <c r="E129" s="180">
        <v>9070</v>
      </c>
      <c r="F129" s="180">
        <v>9070</v>
      </c>
      <c r="G129" s="180">
        <v>9070</v>
      </c>
      <c r="H129" s="180">
        <v>0</v>
      </c>
      <c r="I129" s="180">
        <v>9070</v>
      </c>
      <c r="J129" s="180">
        <v>0</v>
      </c>
      <c r="K129" s="180">
        <v>0</v>
      </c>
      <c r="L129" s="180">
        <v>0</v>
      </c>
      <c r="M129" s="180">
        <v>0</v>
      </c>
      <c r="N129" s="180">
        <v>0</v>
      </c>
      <c r="O129" s="180">
        <v>0</v>
      </c>
      <c r="P129" s="180">
        <v>0</v>
      </c>
      <c r="Q129" s="180">
        <v>0</v>
      </c>
      <c r="R129" s="180">
        <v>0</v>
      </c>
    </row>
    <row r="130" spans="1:18" ht="36">
      <c r="A130" s="174" t="s">
        <v>378</v>
      </c>
      <c r="B130" s="174"/>
      <c r="C130" s="174"/>
      <c r="D130" s="175" t="s">
        <v>379</v>
      </c>
      <c r="E130" s="178">
        <v>3776</v>
      </c>
      <c r="F130" s="178">
        <v>3776</v>
      </c>
      <c r="G130" s="178">
        <v>3776</v>
      </c>
      <c r="H130" s="178">
        <v>3776</v>
      </c>
      <c r="I130" s="178">
        <v>0</v>
      </c>
      <c r="J130" s="178">
        <v>0</v>
      </c>
      <c r="K130" s="178">
        <v>0</v>
      </c>
      <c r="L130" s="178">
        <v>0</v>
      </c>
      <c r="M130" s="178">
        <v>0</v>
      </c>
      <c r="N130" s="178">
        <v>0</v>
      </c>
      <c r="O130" s="178">
        <v>0</v>
      </c>
      <c r="P130" s="178">
        <v>0</v>
      </c>
      <c r="Q130" s="178">
        <v>0</v>
      </c>
      <c r="R130" s="178">
        <v>0</v>
      </c>
    </row>
    <row r="131" spans="1:18" ht="36">
      <c r="A131" s="176"/>
      <c r="B131" s="176" t="s">
        <v>380</v>
      </c>
      <c r="C131" s="176"/>
      <c r="D131" s="177" t="s">
        <v>381</v>
      </c>
      <c r="E131" s="179">
        <v>3776</v>
      </c>
      <c r="F131" s="179">
        <v>3776</v>
      </c>
      <c r="G131" s="179">
        <v>3776</v>
      </c>
      <c r="H131" s="179">
        <v>3776</v>
      </c>
      <c r="I131" s="179">
        <v>0</v>
      </c>
      <c r="J131" s="179">
        <v>0</v>
      </c>
      <c r="K131" s="179">
        <v>0</v>
      </c>
      <c r="L131" s="179">
        <v>0</v>
      </c>
      <c r="M131" s="179">
        <v>0</v>
      </c>
      <c r="N131" s="179">
        <v>0</v>
      </c>
      <c r="O131" s="179">
        <v>0</v>
      </c>
      <c r="P131" s="179">
        <v>0</v>
      </c>
      <c r="Q131" s="179">
        <v>0</v>
      </c>
      <c r="R131" s="179">
        <v>0</v>
      </c>
    </row>
    <row r="132" spans="1:18" ht="24">
      <c r="A132" s="172"/>
      <c r="B132" s="172"/>
      <c r="C132" s="172" t="s">
        <v>44</v>
      </c>
      <c r="D132" s="173" t="s">
        <v>45</v>
      </c>
      <c r="E132" s="180">
        <v>3212</v>
      </c>
      <c r="F132" s="180">
        <v>3212</v>
      </c>
      <c r="G132" s="180">
        <v>3212</v>
      </c>
      <c r="H132" s="180">
        <v>3212</v>
      </c>
      <c r="I132" s="180">
        <v>0</v>
      </c>
      <c r="J132" s="180">
        <v>0</v>
      </c>
      <c r="K132" s="180">
        <v>0</v>
      </c>
      <c r="L132" s="180">
        <v>0</v>
      </c>
      <c r="M132" s="180">
        <v>0</v>
      </c>
      <c r="N132" s="180">
        <v>0</v>
      </c>
      <c r="O132" s="180">
        <v>0</v>
      </c>
      <c r="P132" s="180">
        <v>0</v>
      </c>
      <c r="Q132" s="180">
        <v>0</v>
      </c>
      <c r="R132" s="180">
        <v>0</v>
      </c>
    </row>
    <row r="133" spans="1:18" ht="24">
      <c r="A133" s="172"/>
      <c r="B133" s="172"/>
      <c r="C133" s="172" t="s">
        <v>48</v>
      </c>
      <c r="D133" s="173" t="s">
        <v>49</v>
      </c>
      <c r="E133" s="180">
        <v>485</v>
      </c>
      <c r="F133" s="180">
        <v>485</v>
      </c>
      <c r="G133" s="180">
        <v>485</v>
      </c>
      <c r="H133" s="180">
        <v>485</v>
      </c>
      <c r="I133" s="180">
        <v>0</v>
      </c>
      <c r="J133" s="180">
        <v>0</v>
      </c>
      <c r="K133" s="180">
        <v>0</v>
      </c>
      <c r="L133" s="180">
        <v>0</v>
      </c>
      <c r="M133" s="180">
        <v>0</v>
      </c>
      <c r="N133" s="180">
        <v>0</v>
      </c>
      <c r="O133" s="180">
        <v>0</v>
      </c>
      <c r="P133" s="180">
        <v>0</v>
      </c>
      <c r="Q133" s="180">
        <v>0</v>
      </c>
      <c r="R133" s="180">
        <v>0</v>
      </c>
    </row>
    <row r="134" spans="1:18" ht="12.75">
      <c r="A134" s="172"/>
      <c r="B134" s="172"/>
      <c r="C134" s="172" t="s">
        <v>50</v>
      </c>
      <c r="D134" s="173" t="s">
        <v>51</v>
      </c>
      <c r="E134" s="180">
        <v>79</v>
      </c>
      <c r="F134" s="180">
        <v>79</v>
      </c>
      <c r="G134" s="180">
        <v>79</v>
      </c>
      <c r="H134" s="180">
        <v>79</v>
      </c>
      <c r="I134" s="180">
        <v>0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</row>
    <row r="135" spans="1:18" ht="24">
      <c r="A135" s="174" t="s">
        <v>382</v>
      </c>
      <c r="B135" s="174"/>
      <c r="C135" s="174"/>
      <c r="D135" s="175" t="s">
        <v>383</v>
      </c>
      <c r="E135" s="178">
        <v>430877</v>
      </c>
      <c r="F135" s="178">
        <v>430877</v>
      </c>
      <c r="G135" s="178">
        <v>403077</v>
      </c>
      <c r="H135" s="178">
        <v>218877</v>
      </c>
      <c r="I135" s="178">
        <v>184200</v>
      </c>
      <c r="J135" s="178">
        <v>0</v>
      </c>
      <c r="K135" s="178">
        <v>27800</v>
      </c>
      <c r="L135" s="178">
        <v>0</v>
      </c>
      <c r="M135" s="178">
        <v>0</v>
      </c>
      <c r="N135" s="178">
        <v>0</v>
      </c>
      <c r="O135" s="178">
        <v>0</v>
      </c>
      <c r="P135" s="178">
        <v>0</v>
      </c>
      <c r="Q135" s="178">
        <v>0</v>
      </c>
      <c r="R135" s="178">
        <v>0</v>
      </c>
    </row>
    <row r="136" spans="1:18" ht="12.75">
      <c r="A136" s="176"/>
      <c r="B136" s="176" t="s">
        <v>491</v>
      </c>
      <c r="C136" s="176"/>
      <c r="D136" s="177" t="s">
        <v>492</v>
      </c>
      <c r="E136" s="179">
        <v>165000</v>
      </c>
      <c r="F136" s="179">
        <v>165000</v>
      </c>
      <c r="G136" s="179">
        <v>139000</v>
      </c>
      <c r="H136" s="179">
        <v>0</v>
      </c>
      <c r="I136" s="179">
        <v>139000</v>
      </c>
      <c r="J136" s="179">
        <v>0</v>
      </c>
      <c r="K136" s="179">
        <v>26000</v>
      </c>
      <c r="L136" s="179">
        <v>0</v>
      </c>
      <c r="M136" s="179">
        <v>0</v>
      </c>
      <c r="N136" s="179">
        <v>0</v>
      </c>
      <c r="O136" s="179">
        <v>0</v>
      </c>
      <c r="P136" s="179">
        <v>0</v>
      </c>
      <c r="Q136" s="179">
        <v>0</v>
      </c>
      <c r="R136" s="179">
        <v>0</v>
      </c>
    </row>
    <row r="137" spans="1:18" ht="24">
      <c r="A137" s="172"/>
      <c r="B137" s="172"/>
      <c r="C137" s="172" t="s">
        <v>64</v>
      </c>
      <c r="D137" s="173" t="s">
        <v>65</v>
      </c>
      <c r="E137" s="180">
        <v>4000</v>
      </c>
      <c r="F137" s="180">
        <v>4000</v>
      </c>
      <c r="G137" s="180">
        <v>0</v>
      </c>
      <c r="H137" s="180">
        <v>0</v>
      </c>
      <c r="I137" s="180">
        <v>0</v>
      </c>
      <c r="J137" s="180">
        <v>0</v>
      </c>
      <c r="K137" s="180">
        <v>4000</v>
      </c>
      <c r="L137" s="180">
        <v>0</v>
      </c>
      <c r="M137" s="180">
        <v>0</v>
      </c>
      <c r="N137" s="180">
        <v>0</v>
      </c>
      <c r="O137" s="180">
        <v>0</v>
      </c>
      <c r="P137" s="180">
        <v>0</v>
      </c>
      <c r="Q137" s="180">
        <v>0</v>
      </c>
      <c r="R137" s="180">
        <v>0</v>
      </c>
    </row>
    <row r="138" spans="1:18" ht="24">
      <c r="A138" s="172"/>
      <c r="B138" s="172"/>
      <c r="C138" s="172" t="s">
        <v>62</v>
      </c>
      <c r="D138" s="173" t="s">
        <v>63</v>
      </c>
      <c r="E138" s="180">
        <v>20000</v>
      </c>
      <c r="F138" s="180">
        <v>20000</v>
      </c>
      <c r="G138" s="180">
        <v>0</v>
      </c>
      <c r="H138" s="180">
        <v>0</v>
      </c>
      <c r="I138" s="180">
        <v>0</v>
      </c>
      <c r="J138" s="180">
        <v>0</v>
      </c>
      <c r="K138" s="180">
        <v>20000</v>
      </c>
      <c r="L138" s="180">
        <v>0</v>
      </c>
      <c r="M138" s="180">
        <v>0</v>
      </c>
      <c r="N138" s="180">
        <v>0</v>
      </c>
      <c r="O138" s="180">
        <v>0</v>
      </c>
      <c r="P138" s="180">
        <v>0</v>
      </c>
      <c r="Q138" s="180">
        <v>0</v>
      </c>
      <c r="R138" s="180">
        <v>0</v>
      </c>
    </row>
    <row r="139" spans="1:18" ht="36">
      <c r="A139" s="172"/>
      <c r="B139" s="172"/>
      <c r="C139" s="172" t="s">
        <v>33</v>
      </c>
      <c r="D139" s="173" t="s">
        <v>34</v>
      </c>
      <c r="E139" s="180">
        <v>2000</v>
      </c>
      <c r="F139" s="180">
        <v>2000</v>
      </c>
      <c r="G139" s="180">
        <v>0</v>
      </c>
      <c r="H139" s="180">
        <v>0</v>
      </c>
      <c r="I139" s="180">
        <v>0</v>
      </c>
      <c r="J139" s="180">
        <v>0</v>
      </c>
      <c r="K139" s="180">
        <v>2000</v>
      </c>
      <c r="L139" s="180">
        <v>0</v>
      </c>
      <c r="M139" s="180">
        <v>0</v>
      </c>
      <c r="N139" s="180">
        <v>0</v>
      </c>
      <c r="O139" s="180">
        <v>0</v>
      </c>
      <c r="P139" s="180">
        <v>0</v>
      </c>
      <c r="Q139" s="180">
        <v>0</v>
      </c>
      <c r="R139" s="180">
        <v>0</v>
      </c>
    </row>
    <row r="140" spans="1:18" ht="12.75">
      <c r="A140" s="172"/>
      <c r="B140" s="172"/>
      <c r="C140" s="172" t="s">
        <v>35</v>
      </c>
      <c r="D140" s="173" t="s">
        <v>36</v>
      </c>
      <c r="E140" s="180">
        <v>58000</v>
      </c>
      <c r="F140" s="180">
        <v>58000</v>
      </c>
      <c r="G140" s="180">
        <v>58000</v>
      </c>
      <c r="H140" s="180">
        <v>0</v>
      </c>
      <c r="I140" s="180">
        <v>58000</v>
      </c>
      <c r="J140" s="180">
        <v>0</v>
      </c>
      <c r="K140" s="180">
        <v>0</v>
      </c>
      <c r="L140" s="180">
        <v>0</v>
      </c>
      <c r="M140" s="180">
        <v>0</v>
      </c>
      <c r="N140" s="180">
        <v>0</v>
      </c>
      <c r="O140" s="180">
        <v>0</v>
      </c>
      <c r="P140" s="180">
        <v>0</v>
      </c>
      <c r="Q140" s="180">
        <v>0</v>
      </c>
      <c r="R140" s="180">
        <v>0</v>
      </c>
    </row>
    <row r="141" spans="1:18" ht="12.75">
      <c r="A141" s="172"/>
      <c r="B141" s="172"/>
      <c r="C141" s="172" t="s">
        <v>72</v>
      </c>
      <c r="D141" s="173" t="s">
        <v>73</v>
      </c>
      <c r="E141" s="180">
        <v>25000</v>
      </c>
      <c r="F141" s="180">
        <v>25000</v>
      </c>
      <c r="G141" s="180">
        <v>25000</v>
      </c>
      <c r="H141" s="180">
        <v>0</v>
      </c>
      <c r="I141" s="180">
        <v>25000</v>
      </c>
      <c r="J141" s="180">
        <v>0</v>
      </c>
      <c r="K141" s="180">
        <v>0</v>
      </c>
      <c r="L141" s="180">
        <v>0</v>
      </c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</row>
    <row r="142" spans="1:18" ht="12.75">
      <c r="A142" s="172"/>
      <c r="B142" s="172"/>
      <c r="C142" s="172" t="s">
        <v>40</v>
      </c>
      <c r="D142" s="173" t="s">
        <v>41</v>
      </c>
      <c r="E142" s="180">
        <v>15000</v>
      </c>
      <c r="F142" s="180">
        <v>15000</v>
      </c>
      <c r="G142" s="180">
        <v>15000</v>
      </c>
      <c r="H142" s="180">
        <v>0</v>
      </c>
      <c r="I142" s="180">
        <v>15000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</row>
    <row r="143" spans="1:18" ht="12.75">
      <c r="A143" s="172"/>
      <c r="B143" s="172"/>
      <c r="C143" s="172" t="s">
        <v>20</v>
      </c>
      <c r="D143" s="173" t="s">
        <v>21</v>
      </c>
      <c r="E143" s="180">
        <v>15000</v>
      </c>
      <c r="F143" s="180">
        <v>15000</v>
      </c>
      <c r="G143" s="180">
        <v>15000</v>
      </c>
      <c r="H143" s="180">
        <v>0</v>
      </c>
      <c r="I143" s="180">
        <v>15000</v>
      </c>
      <c r="J143" s="180">
        <v>0</v>
      </c>
      <c r="K143" s="180">
        <v>0</v>
      </c>
      <c r="L143" s="180">
        <v>0</v>
      </c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0</v>
      </c>
    </row>
    <row r="144" spans="1:18" ht="12.75">
      <c r="A144" s="172"/>
      <c r="B144" s="172"/>
      <c r="C144" s="172" t="s">
        <v>54</v>
      </c>
      <c r="D144" s="173" t="s">
        <v>55</v>
      </c>
      <c r="E144" s="180">
        <v>1000</v>
      </c>
      <c r="F144" s="180">
        <v>1000</v>
      </c>
      <c r="G144" s="180">
        <v>1000</v>
      </c>
      <c r="H144" s="180">
        <v>0</v>
      </c>
      <c r="I144" s="180">
        <v>1000</v>
      </c>
      <c r="J144" s="180">
        <v>0</v>
      </c>
      <c r="K144" s="180">
        <v>0</v>
      </c>
      <c r="L144" s="180">
        <v>0</v>
      </c>
      <c r="M144" s="180">
        <v>0</v>
      </c>
      <c r="N144" s="180">
        <v>0</v>
      </c>
      <c r="O144" s="180">
        <v>0</v>
      </c>
      <c r="P144" s="180">
        <v>0</v>
      </c>
      <c r="Q144" s="180">
        <v>0</v>
      </c>
      <c r="R144" s="180">
        <v>0</v>
      </c>
    </row>
    <row r="145" spans="1:18" ht="12.75">
      <c r="A145" s="172"/>
      <c r="B145" s="172"/>
      <c r="C145" s="172" t="s">
        <v>26</v>
      </c>
      <c r="D145" s="173" t="s">
        <v>27</v>
      </c>
      <c r="E145" s="180">
        <v>25000</v>
      </c>
      <c r="F145" s="180">
        <v>25000</v>
      </c>
      <c r="G145" s="180">
        <v>25000</v>
      </c>
      <c r="H145" s="180">
        <v>0</v>
      </c>
      <c r="I145" s="180">
        <v>25000</v>
      </c>
      <c r="J145" s="180">
        <v>0</v>
      </c>
      <c r="K145" s="180">
        <v>0</v>
      </c>
      <c r="L145" s="180">
        <v>0</v>
      </c>
      <c r="M145" s="180">
        <v>0</v>
      </c>
      <c r="N145" s="180">
        <v>0</v>
      </c>
      <c r="O145" s="180">
        <v>0</v>
      </c>
      <c r="P145" s="180">
        <v>0</v>
      </c>
      <c r="Q145" s="180">
        <v>0</v>
      </c>
      <c r="R145" s="180">
        <v>0</v>
      </c>
    </row>
    <row r="146" spans="1:18" ht="12.75">
      <c r="A146" s="176"/>
      <c r="B146" s="176" t="s">
        <v>493</v>
      </c>
      <c r="C146" s="176"/>
      <c r="D146" s="177" t="s">
        <v>494</v>
      </c>
      <c r="E146" s="179">
        <v>5000</v>
      </c>
      <c r="F146" s="179">
        <v>5000</v>
      </c>
      <c r="G146" s="179">
        <v>5000</v>
      </c>
      <c r="H146" s="179">
        <v>0</v>
      </c>
      <c r="I146" s="179">
        <v>5000</v>
      </c>
      <c r="J146" s="179">
        <v>0</v>
      </c>
      <c r="K146" s="179">
        <v>0</v>
      </c>
      <c r="L146" s="179">
        <v>0</v>
      </c>
      <c r="M146" s="179">
        <v>0</v>
      </c>
      <c r="N146" s="179">
        <v>0</v>
      </c>
      <c r="O146" s="179">
        <v>0</v>
      </c>
      <c r="P146" s="179">
        <v>0</v>
      </c>
      <c r="Q146" s="179">
        <v>0</v>
      </c>
      <c r="R146" s="179">
        <v>0</v>
      </c>
    </row>
    <row r="147" spans="1:18" ht="12.75">
      <c r="A147" s="172"/>
      <c r="B147" s="172"/>
      <c r="C147" s="172" t="s">
        <v>35</v>
      </c>
      <c r="D147" s="173" t="s">
        <v>36</v>
      </c>
      <c r="E147" s="180">
        <v>5000</v>
      </c>
      <c r="F147" s="180">
        <v>5000</v>
      </c>
      <c r="G147" s="180">
        <v>5000</v>
      </c>
      <c r="H147" s="180">
        <v>0</v>
      </c>
      <c r="I147" s="180">
        <v>5000</v>
      </c>
      <c r="J147" s="180">
        <v>0</v>
      </c>
      <c r="K147" s="180">
        <v>0</v>
      </c>
      <c r="L147" s="180">
        <v>0</v>
      </c>
      <c r="M147" s="180">
        <v>0</v>
      </c>
      <c r="N147" s="180">
        <v>0</v>
      </c>
      <c r="O147" s="180">
        <v>0</v>
      </c>
      <c r="P147" s="180">
        <v>0</v>
      </c>
      <c r="Q147" s="180">
        <v>0</v>
      </c>
      <c r="R147" s="180">
        <v>0</v>
      </c>
    </row>
    <row r="148" spans="1:18" ht="12.75">
      <c r="A148" s="176"/>
      <c r="B148" s="176" t="s">
        <v>384</v>
      </c>
      <c r="C148" s="176"/>
      <c r="D148" s="177" t="s">
        <v>385</v>
      </c>
      <c r="E148" s="179">
        <v>233877</v>
      </c>
      <c r="F148" s="179">
        <v>233877</v>
      </c>
      <c r="G148" s="179">
        <v>232577</v>
      </c>
      <c r="H148" s="179">
        <v>218877</v>
      </c>
      <c r="I148" s="179">
        <v>13700</v>
      </c>
      <c r="J148" s="179">
        <v>0</v>
      </c>
      <c r="K148" s="179">
        <v>1300</v>
      </c>
      <c r="L148" s="179">
        <v>0</v>
      </c>
      <c r="M148" s="179">
        <v>0</v>
      </c>
      <c r="N148" s="179">
        <v>0</v>
      </c>
      <c r="O148" s="179">
        <v>0</v>
      </c>
      <c r="P148" s="179">
        <v>0</v>
      </c>
      <c r="Q148" s="179">
        <v>0</v>
      </c>
      <c r="R148" s="179">
        <v>0</v>
      </c>
    </row>
    <row r="149" spans="1:18" ht="24">
      <c r="A149" s="172"/>
      <c r="B149" s="172"/>
      <c r="C149" s="172" t="s">
        <v>64</v>
      </c>
      <c r="D149" s="173" t="s">
        <v>65</v>
      </c>
      <c r="E149" s="180">
        <v>1300</v>
      </c>
      <c r="F149" s="180">
        <v>1300</v>
      </c>
      <c r="G149" s="180">
        <v>0</v>
      </c>
      <c r="H149" s="180">
        <v>0</v>
      </c>
      <c r="I149" s="180">
        <v>0</v>
      </c>
      <c r="J149" s="180">
        <v>0</v>
      </c>
      <c r="K149" s="180">
        <v>1300</v>
      </c>
      <c r="L149" s="180">
        <v>0</v>
      </c>
      <c r="M149" s="180">
        <v>0</v>
      </c>
      <c r="N149" s="180">
        <v>0</v>
      </c>
      <c r="O149" s="180">
        <v>0</v>
      </c>
      <c r="P149" s="180">
        <v>0</v>
      </c>
      <c r="Q149" s="180">
        <v>0</v>
      </c>
      <c r="R149" s="180">
        <v>0</v>
      </c>
    </row>
    <row r="150" spans="1:18" ht="24">
      <c r="A150" s="172"/>
      <c r="B150" s="172"/>
      <c r="C150" s="172" t="s">
        <v>44</v>
      </c>
      <c r="D150" s="173" t="s">
        <v>45</v>
      </c>
      <c r="E150" s="180">
        <v>168530</v>
      </c>
      <c r="F150" s="180">
        <v>168530</v>
      </c>
      <c r="G150" s="180">
        <v>168530</v>
      </c>
      <c r="H150" s="180">
        <v>168530</v>
      </c>
      <c r="I150" s="180">
        <v>0</v>
      </c>
      <c r="J150" s="180">
        <v>0</v>
      </c>
      <c r="K150" s="180">
        <v>0</v>
      </c>
      <c r="L150" s="180">
        <v>0</v>
      </c>
      <c r="M150" s="180">
        <v>0</v>
      </c>
      <c r="N150" s="180">
        <v>0</v>
      </c>
      <c r="O150" s="180">
        <v>0</v>
      </c>
      <c r="P150" s="180">
        <v>0</v>
      </c>
      <c r="Q150" s="180">
        <v>0</v>
      </c>
      <c r="R150" s="180">
        <v>0</v>
      </c>
    </row>
    <row r="151" spans="1:18" ht="24">
      <c r="A151" s="172"/>
      <c r="B151" s="172"/>
      <c r="C151" s="172" t="s">
        <v>46</v>
      </c>
      <c r="D151" s="173" t="s">
        <v>47</v>
      </c>
      <c r="E151" s="180">
        <v>14325</v>
      </c>
      <c r="F151" s="180">
        <v>14325</v>
      </c>
      <c r="G151" s="180">
        <v>14325</v>
      </c>
      <c r="H151" s="180">
        <v>14325</v>
      </c>
      <c r="I151" s="180">
        <v>0</v>
      </c>
      <c r="J151" s="180">
        <v>0</v>
      </c>
      <c r="K151" s="180">
        <v>0</v>
      </c>
      <c r="L151" s="180">
        <v>0</v>
      </c>
      <c r="M151" s="180">
        <v>0</v>
      </c>
      <c r="N151" s="180">
        <v>0</v>
      </c>
      <c r="O151" s="180">
        <v>0</v>
      </c>
      <c r="P151" s="180">
        <v>0</v>
      </c>
      <c r="Q151" s="180">
        <v>0</v>
      </c>
      <c r="R151" s="180">
        <v>0</v>
      </c>
    </row>
    <row r="152" spans="1:18" ht="24">
      <c r="A152" s="172"/>
      <c r="B152" s="172"/>
      <c r="C152" s="172" t="s">
        <v>48</v>
      </c>
      <c r="D152" s="173" t="s">
        <v>49</v>
      </c>
      <c r="E152" s="180">
        <v>31542</v>
      </c>
      <c r="F152" s="180">
        <v>31542</v>
      </c>
      <c r="G152" s="180">
        <v>31542</v>
      </c>
      <c r="H152" s="180">
        <v>31542</v>
      </c>
      <c r="I152" s="180">
        <v>0</v>
      </c>
      <c r="J152" s="180">
        <v>0</v>
      </c>
      <c r="K152" s="180">
        <v>0</v>
      </c>
      <c r="L152" s="180">
        <v>0</v>
      </c>
      <c r="M152" s="180">
        <v>0</v>
      </c>
      <c r="N152" s="180">
        <v>0</v>
      </c>
      <c r="O152" s="180">
        <v>0</v>
      </c>
      <c r="P152" s="180">
        <v>0</v>
      </c>
      <c r="Q152" s="180">
        <v>0</v>
      </c>
      <c r="R152" s="180">
        <v>0</v>
      </c>
    </row>
    <row r="153" spans="1:18" ht="12.75">
      <c r="A153" s="172"/>
      <c r="B153" s="172"/>
      <c r="C153" s="172" t="s">
        <v>50</v>
      </c>
      <c r="D153" s="173" t="s">
        <v>51</v>
      </c>
      <c r="E153" s="180">
        <v>4480</v>
      </c>
      <c r="F153" s="180">
        <v>4480</v>
      </c>
      <c r="G153" s="180">
        <v>4480</v>
      </c>
      <c r="H153" s="180">
        <v>4480</v>
      </c>
      <c r="I153" s="180">
        <v>0</v>
      </c>
      <c r="J153" s="180">
        <v>0</v>
      </c>
      <c r="K153" s="180">
        <v>0</v>
      </c>
      <c r="L153" s="180">
        <v>0</v>
      </c>
      <c r="M153" s="180">
        <v>0</v>
      </c>
      <c r="N153" s="180">
        <v>0</v>
      </c>
      <c r="O153" s="180">
        <v>0</v>
      </c>
      <c r="P153" s="180">
        <v>0</v>
      </c>
      <c r="Q153" s="180">
        <v>0</v>
      </c>
      <c r="R153" s="180">
        <v>0</v>
      </c>
    </row>
    <row r="154" spans="1:18" ht="12.75">
      <c r="A154" s="172"/>
      <c r="B154" s="172"/>
      <c r="C154" s="172" t="s">
        <v>35</v>
      </c>
      <c r="D154" s="173" t="s">
        <v>36</v>
      </c>
      <c r="E154" s="180">
        <v>6860</v>
      </c>
      <c r="F154" s="180">
        <v>6860</v>
      </c>
      <c r="G154" s="180">
        <v>6860</v>
      </c>
      <c r="H154" s="180">
        <v>0</v>
      </c>
      <c r="I154" s="180">
        <v>6860</v>
      </c>
      <c r="J154" s="180">
        <v>0</v>
      </c>
      <c r="K154" s="180">
        <v>0</v>
      </c>
      <c r="L154" s="180">
        <v>0</v>
      </c>
      <c r="M154" s="180">
        <v>0</v>
      </c>
      <c r="N154" s="180">
        <v>0</v>
      </c>
      <c r="O154" s="180">
        <v>0</v>
      </c>
      <c r="P154" s="180">
        <v>0</v>
      </c>
      <c r="Q154" s="180">
        <v>0</v>
      </c>
      <c r="R154" s="180">
        <v>0</v>
      </c>
    </row>
    <row r="155" spans="1:18" ht="12.75">
      <c r="A155" s="172"/>
      <c r="B155" s="172"/>
      <c r="C155" s="172" t="s">
        <v>54</v>
      </c>
      <c r="D155" s="173" t="s">
        <v>55</v>
      </c>
      <c r="E155" s="180">
        <v>500</v>
      </c>
      <c r="F155" s="180">
        <v>500</v>
      </c>
      <c r="G155" s="180">
        <v>500</v>
      </c>
      <c r="H155" s="180">
        <v>0</v>
      </c>
      <c r="I155" s="180">
        <v>500</v>
      </c>
      <c r="J155" s="180">
        <v>0</v>
      </c>
      <c r="K155" s="180">
        <v>0</v>
      </c>
      <c r="L155" s="180">
        <v>0</v>
      </c>
      <c r="M155" s="180">
        <v>0</v>
      </c>
      <c r="N155" s="180">
        <v>0</v>
      </c>
      <c r="O155" s="180">
        <v>0</v>
      </c>
      <c r="P155" s="180">
        <v>0</v>
      </c>
      <c r="Q155" s="180">
        <v>0</v>
      </c>
      <c r="R155" s="180">
        <v>0</v>
      </c>
    </row>
    <row r="156" spans="1:18" ht="24">
      <c r="A156" s="172"/>
      <c r="B156" s="172"/>
      <c r="C156" s="172" t="s">
        <v>56</v>
      </c>
      <c r="D156" s="173" t="s">
        <v>57</v>
      </c>
      <c r="E156" s="180">
        <v>4840</v>
      </c>
      <c r="F156" s="180">
        <v>4840</v>
      </c>
      <c r="G156" s="180">
        <v>4840</v>
      </c>
      <c r="H156" s="180">
        <v>0</v>
      </c>
      <c r="I156" s="180">
        <v>4840</v>
      </c>
      <c r="J156" s="180">
        <v>0</v>
      </c>
      <c r="K156" s="180">
        <v>0</v>
      </c>
      <c r="L156" s="180">
        <v>0</v>
      </c>
      <c r="M156" s="180">
        <v>0</v>
      </c>
      <c r="N156" s="180">
        <v>0</v>
      </c>
      <c r="O156" s="180">
        <v>0</v>
      </c>
      <c r="P156" s="180">
        <v>0</v>
      </c>
      <c r="Q156" s="180">
        <v>0</v>
      </c>
      <c r="R156" s="180">
        <v>0</v>
      </c>
    </row>
    <row r="157" spans="1:18" ht="36">
      <c r="A157" s="172"/>
      <c r="B157" s="172"/>
      <c r="C157" s="172" t="s">
        <v>58</v>
      </c>
      <c r="D157" s="173" t="s">
        <v>59</v>
      </c>
      <c r="E157" s="180">
        <v>1500</v>
      </c>
      <c r="F157" s="180">
        <v>1500</v>
      </c>
      <c r="G157" s="180">
        <v>1500</v>
      </c>
      <c r="H157" s="180">
        <v>0</v>
      </c>
      <c r="I157" s="180">
        <v>1500</v>
      </c>
      <c r="J157" s="180">
        <v>0</v>
      </c>
      <c r="K157" s="180">
        <v>0</v>
      </c>
      <c r="L157" s="180">
        <v>0</v>
      </c>
      <c r="M157" s="180">
        <v>0</v>
      </c>
      <c r="N157" s="180">
        <v>0</v>
      </c>
      <c r="O157" s="180">
        <v>0</v>
      </c>
      <c r="P157" s="180">
        <v>0</v>
      </c>
      <c r="Q157" s="180">
        <v>0</v>
      </c>
      <c r="R157" s="180">
        <v>0</v>
      </c>
    </row>
    <row r="158" spans="1:18" ht="12.75">
      <c r="A158" s="176"/>
      <c r="B158" s="176" t="s">
        <v>87</v>
      </c>
      <c r="C158" s="176"/>
      <c r="D158" s="177" t="s">
        <v>188</v>
      </c>
      <c r="E158" s="179">
        <v>25000</v>
      </c>
      <c r="F158" s="179">
        <v>25000</v>
      </c>
      <c r="G158" s="179">
        <v>25000</v>
      </c>
      <c r="H158" s="179">
        <v>0</v>
      </c>
      <c r="I158" s="179">
        <v>25000</v>
      </c>
      <c r="J158" s="179">
        <v>0</v>
      </c>
      <c r="K158" s="179">
        <v>0</v>
      </c>
      <c r="L158" s="179">
        <v>0</v>
      </c>
      <c r="M158" s="179">
        <v>0</v>
      </c>
      <c r="N158" s="179">
        <v>0</v>
      </c>
      <c r="O158" s="179">
        <v>0</v>
      </c>
      <c r="P158" s="179">
        <v>0</v>
      </c>
      <c r="Q158" s="179">
        <v>0</v>
      </c>
      <c r="R158" s="179">
        <v>0</v>
      </c>
    </row>
    <row r="159" spans="1:18" ht="12.75">
      <c r="A159" s="172"/>
      <c r="B159" s="172"/>
      <c r="C159" s="172" t="s">
        <v>88</v>
      </c>
      <c r="D159" s="173" t="s">
        <v>89</v>
      </c>
      <c r="E159" s="180">
        <v>25000</v>
      </c>
      <c r="F159" s="180">
        <v>25000</v>
      </c>
      <c r="G159" s="180">
        <v>25000</v>
      </c>
      <c r="H159" s="180">
        <v>0</v>
      </c>
      <c r="I159" s="180">
        <v>25000</v>
      </c>
      <c r="J159" s="180">
        <v>0</v>
      </c>
      <c r="K159" s="180">
        <v>0</v>
      </c>
      <c r="L159" s="180">
        <v>0</v>
      </c>
      <c r="M159" s="180">
        <v>0</v>
      </c>
      <c r="N159" s="180">
        <v>0</v>
      </c>
      <c r="O159" s="180">
        <v>0</v>
      </c>
      <c r="P159" s="180">
        <v>0</v>
      </c>
      <c r="Q159" s="180">
        <v>0</v>
      </c>
      <c r="R159" s="180">
        <v>0</v>
      </c>
    </row>
    <row r="160" spans="1:18" ht="12.75">
      <c r="A160" s="176"/>
      <c r="B160" s="176" t="s">
        <v>495</v>
      </c>
      <c r="C160" s="176"/>
      <c r="D160" s="177" t="s">
        <v>377</v>
      </c>
      <c r="E160" s="179">
        <v>2000</v>
      </c>
      <c r="F160" s="179">
        <v>2000</v>
      </c>
      <c r="G160" s="179">
        <v>1500</v>
      </c>
      <c r="H160" s="179">
        <v>0</v>
      </c>
      <c r="I160" s="179">
        <v>1500</v>
      </c>
      <c r="J160" s="179">
        <v>0</v>
      </c>
      <c r="K160" s="179">
        <v>500</v>
      </c>
      <c r="L160" s="179">
        <v>0</v>
      </c>
      <c r="M160" s="179">
        <v>0</v>
      </c>
      <c r="N160" s="179">
        <v>0</v>
      </c>
      <c r="O160" s="179">
        <v>0</v>
      </c>
      <c r="P160" s="179">
        <v>0</v>
      </c>
      <c r="Q160" s="179">
        <v>0</v>
      </c>
      <c r="R160" s="179">
        <v>0</v>
      </c>
    </row>
    <row r="161" spans="1:18" ht="36">
      <c r="A161" s="172"/>
      <c r="B161" s="172"/>
      <c r="C161" s="172" t="s">
        <v>33</v>
      </c>
      <c r="D161" s="173" t="s">
        <v>34</v>
      </c>
      <c r="E161" s="180">
        <v>500</v>
      </c>
      <c r="F161" s="180">
        <v>500</v>
      </c>
      <c r="G161" s="180">
        <v>0</v>
      </c>
      <c r="H161" s="180">
        <v>0</v>
      </c>
      <c r="I161" s="180">
        <v>0</v>
      </c>
      <c r="J161" s="180">
        <v>0</v>
      </c>
      <c r="K161" s="180">
        <v>500</v>
      </c>
      <c r="L161" s="180">
        <v>0</v>
      </c>
      <c r="M161" s="180">
        <v>0</v>
      </c>
      <c r="N161" s="180">
        <v>0</v>
      </c>
      <c r="O161" s="180">
        <v>0</v>
      </c>
      <c r="P161" s="180">
        <v>0</v>
      </c>
      <c r="Q161" s="180">
        <v>0</v>
      </c>
      <c r="R161" s="180">
        <v>0</v>
      </c>
    </row>
    <row r="162" spans="1:18" ht="12.75">
      <c r="A162" s="172"/>
      <c r="B162" s="172"/>
      <c r="C162" s="172" t="s">
        <v>35</v>
      </c>
      <c r="D162" s="173" t="s">
        <v>36</v>
      </c>
      <c r="E162" s="180">
        <v>1500</v>
      </c>
      <c r="F162" s="180">
        <v>1500</v>
      </c>
      <c r="G162" s="180">
        <v>1500</v>
      </c>
      <c r="H162" s="180">
        <v>0</v>
      </c>
      <c r="I162" s="180">
        <v>1500</v>
      </c>
      <c r="J162" s="180">
        <v>0</v>
      </c>
      <c r="K162" s="180">
        <v>0</v>
      </c>
      <c r="L162" s="180">
        <v>0</v>
      </c>
      <c r="M162" s="180">
        <v>0</v>
      </c>
      <c r="N162" s="180">
        <v>0</v>
      </c>
      <c r="O162" s="180">
        <v>0</v>
      </c>
      <c r="P162" s="180">
        <v>0</v>
      </c>
      <c r="Q162" s="180">
        <v>0</v>
      </c>
      <c r="R162" s="180">
        <v>0</v>
      </c>
    </row>
    <row r="163" spans="1:18" ht="60">
      <c r="A163" s="174" t="s">
        <v>388</v>
      </c>
      <c r="B163" s="174"/>
      <c r="C163" s="174"/>
      <c r="D163" s="175" t="s">
        <v>389</v>
      </c>
      <c r="E163" s="178">
        <v>230000</v>
      </c>
      <c r="F163" s="178">
        <v>230000</v>
      </c>
      <c r="G163" s="178">
        <v>230000</v>
      </c>
      <c r="H163" s="178">
        <v>220000</v>
      </c>
      <c r="I163" s="178">
        <v>10000</v>
      </c>
      <c r="J163" s="178">
        <v>0</v>
      </c>
      <c r="K163" s="178">
        <v>0</v>
      </c>
      <c r="L163" s="178">
        <v>0</v>
      </c>
      <c r="M163" s="178">
        <v>0</v>
      </c>
      <c r="N163" s="178">
        <v>0</v>
      </c>
      <c r="O163" s="178">
        <v>0</v>
      </c>
      <c r="P163" s="178">
        <v>0</v>
      </c>
      <c r="Q163" s="178">
        <v>0</v>
      </c>
      <c r="R163" s="178">
        <v>0</v>
      </c>
    </row>
    <row r="164" spans="1:18" ht="36">
      <c r="A164" s="176"/>
      <c r="B164" s="176" t="s">
        <v>496</v>
      </c>
      <c r="C164" s="176"/>
      <c r="D164" s="177" t="s">
        <v>497</v>
      </c>
      <c r="E164" s="179">
        <v>230000</v>
      </c>
      <c r="F164" s="179">
        <v>230000</v>
      </c>
      <c r="G164" s="179">
        <v>230000</v>
      </c>
      <c r="H164" s="179">
        <v>220000</v>
      </c>
      <c r="I164" s="179">
        <v>10000</v>
      </c>
      <c r="J164" s="179">
        <v>0</v>
      </c>
      <c r="K164" s="179">
        <v>0</v>
      </c>
      <c r="L164" s="179">
        <v>0</v>
      </c>
      <c r="M164" s="179">
        <v>0</v>
      </c>
      <c r="N164" s="179">
        <v>0</v>
      </c>
      <c r="O164" s="179">
        <v>0</v>
      </c>
      <c r="P164" s="179">
        <v>0</v>
      </c>
      <c r="Q164" s="179">
        <v>0</v>
      </c>
      <c r="R164" s="179">
        <v>0</v>
      </c>
    </row>
    <row r="165" spans="1:18" ht="24">
      <c r="A165" s="172"/>
      <c r="B165" s="172"/>
      <c r="C165" s="172" t="s">
        <v>90</v>
      </c>
      <c r="D165" s="173" t="s">
        <v>91</v>
      </c>
      <c r="E165" s="180">
        <v>112239</v>
      </c>
      <c r="F165" s="180">
        <v>112239</v>
      </c>
      <c r="G165" s="180">
        <v>112239</v>
      </c>
      <c r="H165" s="180">
        <v>112239</v>
      </c>
      <c r="I165" s="180">
        <v>0</v>
      </c>
      <c r="J165" s="180">
        <v>0</v>
      </c>
      <c r="K165" s="180">
        <v>0</v>
      </c>
      <c r="L165" s="180">
        <v>0</v>
      </c>
      <c r="M165" s="180">
        <v>0</v>
      </c>
      <c r="N165" s="180">
        <v>0</v>
      </c>
      <c r="O165" s="180">
        <v>0</v>
      </c>
      <c r="P165" s="180">
        <v>0</v>
      </c>
      <c r="Q165" s="180">
        <v>0</v>
      </c>
      <c r="R165" s="180">
        <v>0</v>
      </c>
    </row>
    <row r="166" spans="1:18" ht="24">
      <c r="A166" s="172"/>
      <c r="B166" s="172"/>
      <c r="C166" s="172" t="s">
        <v>48</v>
      </c>
      <c r="D166" s="173" t="s">
        <v>49</v>
      </c>
      <c r="E166" s="180">
        <v>14705</v>
      </c>
      <c r="F166" s="180">
        <v>14705</v>
      </c>
      <c r="G166" s="180">
        <v>14705</v>
      </c>
      <c r="H166" s="180">
        <v>14705</v>
      </c>
      <c r="I166" s="180">
        <v>0</v>
      </c>
      <c r="J166" s="180">
        <v>0</v>
      </c>
      <c r="K166" s="180">
        <v>0</v>
      </c>
      <c r="L166" s="180">
        <v>0</v>
      </c>
      <c r="M166" s="180">
        <v>0</v>
      </c>
      <c r="N166" s="180">
        <v>0</v>
      </c>
      <c r="O166" s="180">
        <v>0</v>
      </c>
      <c r="P166" s="180">
        <v>0</v>
      </c>
      <c r="Q166" s="180">
        <v>0</v>
      </c>
      <c r="R166" s="180">
        <v>0</v>
      </c>
    </row>
    <row r="167" spans="1:18" ht="12.75">
      <c r="A167" s="172"/>
      <c r="B167" s="172"/>
      <c r="C167" s="172" t="s">
        <v>50</v>
      </c>
      <c r="D167" s="173" t="s">
        <v>51</v>
      </c>
      <c r="E167" s="180">
        <v>2234</v>
      </c>
      <c r="F167" s="180">
        <v>2234</v>
      </c>
      <c r="G167" s="180">
        <v>2234</v>
      </c>
      <c r="H167" s="180">
        <v>2234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0">
        <v>0</v>
      </c>
      <c r="O167" s="180">
        <v>0</v>
      </c>
      <c r="P167" s="180">
        <v>0</v>
      </c>
      <c r="Q167" s="180">
        <v>0</v>
      </c>
      <c r="R167" s="180">
        <v>0</v>
      </c>
    </row>
    <row r="168" spans="1:18" ht="12.75">
      <c r="A168" s="172"/>
      <c r="B168" s="172"/>
      <c r="C168" s="172" t="s">
        <v>38</v>
      </c>
      <c r="D168" s="173" t="s">
        <v>39</v>
      </c>
      <c r="E168" s="180">
        <v>90822</v>
      </c>
      <c r="F168" s="180">
        <v>90822</v>
      </c>
      <c r="G168" s="180">
        <v>90822</v>
      </c>
      <c r="H168" s="180">
        <v>90822</v>
      </c>
      <c r="I168" s="180">
        <v>0</v>
      </c>
      <c r="J168" s="180">
        <v>0</v>
      </c>
      <c r="K168" s="180">
        <v>0</v>
      </c>
      <c r="L168" s="180">
        <v>0</v>
      </c>
      <c r="M168" s="180">
        <v>0</v>
      </c>
      <c r="N168" s="180">
        <v>0</v>
      </c>
      <c r="O168" s="180">
        <v>0</v>
      </c>
      <c r="P168" s="180">
        <v>0</v>
      </c>
      <c r="Q168" s="180">
        <v>0</v>
      </c>
      <c r="R168" s="180">
        <v>0</v>
      </c>
    </row>
    <row r="169" spans="1:18" ht="24">
      <c r="A169" s="172"/>
      <c r="B169" s="172"/>
      <c r="C169" s="172" t="s">
        <v>92</v>
      </c>
      <c r="D169" s="173" t="s">
        <v>93</v>
      </c>
      <c r="E169" s="180">
        <v>10000</v>
      </c>
      <c r="F169" s="180">
        <v>10000</v>
      </c>
      <c r="G169" s="180">
        <v>10000</v>
      </c>
      <c r="H169" s="180">
        <v>0</v>
      </c>
      <c r="I169" s="180">
        <v>10000</v>
      </c>
      <c r="J169" s="180">
        <v>0</v>
      </c>
      <c r="K169" s="180">
        <v>0</v>
      </c>
      <c r="L169" s="180">
        <v>0</v>
      </c>
      <c r="M169" s="180">
        <v>0</v>
      </c>
      <c r="N169" s="180">
        <v>0</v>
      </c>
      <c r="O169" s="180">
        <v>0</v>
      </c>
      <c r="P169" s="180">
        <v>0</v>
      </c>
      <c r="Q169" s="180">
        <v>0</v>
      </c>
      <c r="R169" s="180">
        <v>0</v>
      </c>
    </row>
    <row r="170" spans="1:18" ht="12.75">
      <c r="A170" s="174" t="s">
        <v>498</v>
      </c>
      <c r="B170" s="174"/>
      <c r="C170" s="174"/>
      <c r="D170" s="175" t="s">
        <v>499</v>
      </c>
      <c r="E170" s="178">
        <v>1033820</v>
      </c>
      <c r="F170" s="178">
        <v>1033820</v>
      </c>
      <c r="G170" s="178">
        <v>0</v>
      </c>
      <c r="H170" s="178">
        <v>0</v>
      </c>
      <c r="I170" s="178">
        <v>0</v>
      </c>
      <c r="J170" s="178">
        <v>0</v>
      </c>
      <c r="K170" s="178">
        <v>0</v>
      </c>
      <c r="L170" s="178">
        <v>0</v>
      </c>
      <c r="M170" s="178">
        <v>533820</v>
      </c>
      <c r="N170" s="178">
        <v>500000</v>
      </c>
      <c r="O170" s="178">
        <v>0</v>
      </c>
      <c r="P170" s="178">
        <v>0</v>
      </c>
      <c r="Q170" s="178">
        <v>0</v>
      </c>
      <c r="R170" s="178">
        <v>0</v>
      </c>
    </row>
    <row r="171" spans="1:18" ht="48">
      <c r="A171" s="176"/>
      <c r="B171" s="176" t="s">
        <v>500</v>
      </c>
      <c r="C171" s="176"/>
      <c r="D171" s="177" t="s">
        <v>501</v>
      </c>
      <c r="E171" s="179">
        <v>500000</v>
      </c>
      <c r="F171" s="179">
        <v>500000</v>
      </c>
      <c r="G171" s="179">
        <v>0</v>
      </c>
      <c r="H171" s="179">
        <v>0</v>
      </c>
      <c r="I171" s="179">
        <v>0</v>
      </c>
      <c r="J171" s="179">
        <v>0</v>
      </c>
      <c r="K171" s="179">
        <v>0</v>
      </c>
      <c r="L171" s="179">
        <v>0</v>
      </c>
      <c r="M171" s="179">
        <v>0</v>
      </c>
      <c r="N171" s="179">
        <v>500000</v>
      </c>
      <c r="O171" s="179">
        <v>0</v>
      </c>
      <c r="P171" s="179">
        <v>0</v>
      </c>
      <c r="Q171" s="179">
        <v>0</v>
      </c>
      <c r="R171" s="179">
        <v>0</v>
      </c>
    </row>
    <row r="172" spans="1:18" ht="72">
      <c r="A172" s="172"/>
      <c r="B172" s="172"/>
      <c r="C172" s="172" t="s">
        <v>94</v>
      </c>
      <c r="D172" s="173" t="s">
        <v>95</v>
      </c>
      <c r="E172" s="180">
        <v>500000</v>
      </c>
      <c r="F172" s="180">
        <v>500000</v>
      </c>
      <c r="G172" s="180">
        <v>0</v>
      </c>
      <c r="H172" s="180">
        <v>0</v>
      </c>
      <c r="I172" s="180">
        <v>0</v>
      </c>
      <c r="J172" s="180">
        <v>0</v>
      </c>
      <c r="K172" s="180">
        <v>0</v>
      </c>
      <c r="L172" s="180">
        <v>0</v>
      </c>
      <c r="M172" s="180">
        <v>0</v>
      </c>
      <c r="N172" s="180">
        <v>500000</v>
      </c>
      <c r="O172" s="180">
        <v>0</v>
      </c>
      <c r="P172" s="180">
        <v>0</v>
      </c>
      <c r="Q172" s="180">
        <v>0</v>
      </c>
      <c r="R172" s="180">
        <v>0</v>
      </c>
    </row>
    <row r="173" spans="1:18" ht="48">
      <c r="A173" s="176"/>
      <c r="B173" s="176" t="s">
        <v>502</v>
      </c>
      <c r="C173" s="176"/>
      <c r="D173" s="177" t="s">
        <v>503</v>
      </c>
      <c r="E173" s="179">
        <v>533820</v>
      </c>
      <c r="F173" s="179">
        <v>533820</v>
      </c>
      <c r="G173" s="179">
        <v>0</v>
      </c>
      <c r="H173" s="179">
        <v>0</v>
      </c>
      <c r="I173" s="179">
        <v>0</v>
      </c>
      <c r="J173" s="179">
        <v>0</v>
      </c>
      <c r="K173" s="179">
        <v>0</v>
      </c>
      <c r="L173" s="179">
        <v>0</v>
      </c>
      <c r="M173" s="179">
        <v>533820</v>
      </c>
      <c r="N173" s="179">
        <v>0</v>
      </c>
      <c r="O173" s="179">
        <v>0</v>
      </c>
      <c r="P173" s="179">
        <v>0</v>
      </c>
      <c r="Q173" s="179">
        <v>0</v>
      </c>
      <c r="R173" s="179">
        <v>0</v>
      </c>
    </row>
    <row r="174" spans="1:18" ht="24">
      <c r="A174" s="172"/>
      <c r="B174" s="172"/>
      <c r="C174" s="172" t="s">
        <v>96</v>
      </c>
      <c r="D174" s="173" t="s">
        <v>97</v>
      </c>
      <c r="E174" s="180">
        <v>533820</v>
      </c>
      <c r="F174" s="180">
        <v>533820</v>
      </c>
      <c r="G174" s="180">
        <v>0</v>
      </c>
      <c r="H174" s="180">
        <v>0</v>
      </c>
      <c r="I174" s="180">
        <v>0</v>
      </c>
      <c r="J174" s="180">
        <v>0</v>
      </c>
      <c r="K174" s="180">
        <v>0</v>
      </c>
      <c r="L174" s="180">
        <v>0</v>
      </c>
      <c r="M174" s="180">
        <v>533820</v>
      </c>
      <c r="N174" s="180">
        <v>0</v>
      </c>
      <c r="O174" s="180">
        <v>0</v>
      </c>
      <c r="P174" s="180">
        <v>0</v>
      </c>
      <c r="Q174" s="180">
        <v>0</v>
      </c>
      <c r="R174" s="180">
        <v>0</v>
      </c>
    </row>
    <row r="175" spans="1:18" ht="12.75">
      <c r="A175" s="174" t="s">
        <v>432</v>
      </c>
      <c r="B175" s="174"/>
      <c r="C175" s="174"/>
      <c r="D175" s="175" t="s">
        <v>433</v>
      </c>
      <c r="E175" s="178">
        <v>350000</v>
      </c>
      <c r="F175" s="178">
        <v>350000</v>
      </c>
      <c r="G175" s="178">
        <v>350000</v>
      </c>
      <c r="H175" s="178">
        <v>0</v>
      </c>
      <c r="I175" s="178">
        <v>350000</v>
      </c>
      <c r="J175" s="178">
        <v>0</v>
      </c>
      <c r="K175" s="178">
        <v>0</v>
      </c>
      <c r="L175" s="178">
        <v>0</v>
      </c>
      <c r="M175" s="178">
        <v>0</v>
      </c>
      <c r="N175" s="178">
        <v>0</v>
      </c>
      <c r="O175" s="178">
        <v>0</v>
      </c>
      <c r="P175" s="178">
        <v>0</v>
      </c>
      <c r="Q175" s="178">
        <v>0</v>
      </c>
      <c r="R175" s="178">
        <v>0</v>
      </c>
    </row>
    <row r="176" spans="1:18" ht="12.75">
      <c r="A176" s="176"/>
      <c r="B176" s="176" t="s">
        <v>98</v>
      </c>
      <c r="C176" s="176"/>
      <c r="D176" s="177" t="s">
        <v>504</v>
      </c>
      <c r="E176" s="179">
        <v>350000</v>
      </c>
      <c r="F176" s="179">
        <v>350000</v>
      </c>
      <c r="G176" s="179">
        <v>350000</v>
      </c>
      <c r="H176" s="179">
        <v>0</v>
      </c>
      <c r="I176" s="179">
        <v>350000</v>
      </c>
      <c r="J176" s="179">
        <v>0</v>
      </c>
      <c r="K176" s="179">
        <v>0</v>
      </c>
      <c r="L176" s="179">
        <v>0</v>
      </c>
      <c r="M176" s="179">
        <v>0</v>
      </c>
      <c r="N176" s="179">
        <v>0</v>
      </c>
      <c r="O176" s="179">
        <v>0</v>
      </c>
      <c r="P176" s="179">
        <v>0</v>
      </c>
      <c r="Q176" s="179">
        <v>0</v>
      </c>
      <c r="R176" s="179">
        <v>0</v>
      </c>
    </row>
    <row r="177" spans="1:18" ht="12.75">
      <c r="A177" s="172"/>
      <c r="B177" s="172"/>
      <c r="C177" s="172" t="s">
        <v>88</v>
      </c>
      <c r="D177" s="173" t="s">
        <v>89</v>
      </c>
      <c r="E177" s="180">
        <v>350000</v>
      </c>
      <c r="F177" s="180">
        <v>350000</v>
      </c>
      <c r="G177" s="180">
        <v>350000</v>
      </c>
      <c r="H177" s="180">
        <v>0</v>
      </c>
      <c r="I177" s="180">
        <v>350000</v>
      </c>
      <c r="J177" s="180">
        <v>0</v>
      </c>
      <c r="K177" s="180">
        <v>0</v>
      </c>
      <c r="L177" s="180">
        <v>0</v>
      </c>
      <c r="M177" s="180">
        <v>0</v>
      </c>
      <c r="N177" s="180">
        <v>0</v>
      </c>
      <c r="O177" s="180">
        <v>0</v>
      </c>
      <c r="P177" s="180">
        <v>0</v>
      </c>
      <c r="Q177" s="180">
        <v>0</v>
      </c>
      <c r="R177" s="180">
        <v>0</v>
      </c>
    </row>
    <row r="178" spans="1:18" ht="12.75">
      <c r="A178" s="174" t="s">
        <v>446</v>
      </c>
      <c r="B178" s="174"/>
      <c r="C178" s="174"/>
      <c r="D178" s="175" t="s">
        <v>447</v>
      </c>
      <c r="E178" s="178">
        <v>25586804</v>
      </c>
      <c r="F178" s="178">
        <v>20567236</v>
      </c>
      <c r="G178" s="178">
        <v>19741197</v>
      </c>
      <c r="H178" s="178">
        <v>15714454</v>
      </c>
      <c r="I178" s="178">
        <v>4026743</v>
      </c>
      <c r="J178" s="178">
        <v>523470</v>
      </c>
      <c r="K178" s="178">
        <v>302569</v>
      </c>
      <c r="L178" s="178">
        <v>0</v>
      </c>
      <c r="M178" s="178">
        <v>0</v>
      </c>
      <c r="N178" s="178">
        <v>0</v>
      </c>
      <c r="O178" s="178">
        <v>5019568</v>
      </c>
      <c r="P178" s="178">
        <v>5019568</v>
      </c>
      <c r="Q178" s="178">
        <v>3919568</v>
      </c>
      <c r="R178" s="178">
        <v>0</v>
      </c>
    </row>
    <row r="179" spans="1:18" ht="12.75">
      <c r="A179" s="176"/>
      <c r="B179" s="176" t="s">
        <v>448</v>
      </c>
      <c r="C179" s="176"/>
      <c r="D179" s="177" t="s">
        <v>449</v>
      </c>
      <c r="E179" s="179">
        <v>13163753</v>
      </c>
      <c r="F179" s="179">
        <v>9244185</v>
      </c>
      <c r="G179" s="179">
        <v>9018590</v>
      </c>
      <c r="H179" s="179">
        <v>7738903</v>
      </c>
      <c r="I179" s="179">
        <v>1279687</v>
      </c>
      <c r="J179" s="179">
        <v>0</v>
      </c>
      <c r="K179" s="179">
        <v>225595</v>
      </c>
      <c r="L179" s="179">
        <v>0</v>
      </c>
      <c r="M179" s="179">
        <v>0</v>
      </c>
      <c r="N179" s="179">
        <v>0</v>
      </c>
      <c r="O179" s="179">
        <v>3919568</v>
      </c>
      <c r="P179" s="179">
        <v>3919568</v>
      </c>
      <c r="Q179" s="179">
        <v>3919568</v>
      </c>
      <c r="R179" s="179">
        <v>0</v>
      </c>
    </row>
    <row r="180" spans="1:18" ht="24">
      <c r="A180" s="172"/>
      <c r="B180" s="172"/>
      <c r="C180" s="172" t="s">
        <v>64</v>
      </c>
      <c r="D180" s="173" t="s">
        <v>65</v>
      </c>
      <c r="E180" s="180">
        <v>220443</v>
      </c>
      <c r="F180" s="180">
        <v>220443</v>
      </c>
      <c r="G180" s="180">
        <v>0</v>
      </c>
      <c r="H180" s="180">
        <v>0</v>
      </c>
      <c r="I180" s="180">
        <v>0</v>
      </c>
      <c r="J180" s="180">
        <v>0</v>
      </c>
      <c r="K180" s="180">
        <v>220443</v>
      </c>
      <c r="L180" s="180">
        <v>0</v>
      </c>
      <c r="M180" s="180">
        <v>0</v>
      </c>
      <c r="N180" s="180">
        <v>0</v>
      </c>
      <c r="O180" s="180">
        <v>0</v>
      </c>
      <c r="P180" s="180">
        <v>0</v>
      </c>
      <c r="Q180" s="180">
        <v>0</v>
      </c>
      <c r="R180" s="180">
        <v>0</v>
      </c>
    </row>
    <row r="181" spans="1:18" ht="12.75">
      <c r="A181" s="172"/>
      <c r="B181" s="172"/>
      <c r="C181" s="172" t="s">
        <v>99</v>
      </c>
      <c r="D181" s="173" t="s">
        <v>100</v>
      </c>
      <c r="E181" s="180">
        <v>5152</v>
      </c>
      <c r="F181" s="180">
        <v>5152</v>
      </c>
      <c r="G181" s="180">
        <v>0</v>
      </c>
      <c r="H181" s="180">
        <v>0</v>
      </c>
      <c r="I181" s="180">
        <v>0</v>
      </c>
      <c r="J181" s="180">
        <v>0</v>
      </c>
      <c r="K181" s="180">
        <v>5152</v>
      </c>
      <c r="L181" s="180">
        <v>0</v>
      </c>
      <c r="M181" s="180">
        <v>0</v>
      </c>
      <c r="N181" s="180">
        <v>0</v>
      </c>
      <c r="O181" s="180">
        <v>0</v>
      </c>
      <c r="P181" s="180">
        <v>0</v>
      </c>
      <c r="Q181" s="180">
        <v>0</v>
      </c>
      <c r="R181" s="180">
        <v>0</v>
      </c>
    </row>
    <row r="182" spans="1:18" ht="24">
      <c r="A182" s="172"/>
      <c r="B182" s="172"/>
      <c r="C182" s="172" t="s">
        <v>44</v>
      </c>
      <c r="D182" s="173" t="s">
        <v>45</v>
      </c>
      <c r="E182" s="180">
        <v>5877660</v>
      </c>
      <c r="F182" s="180">
        <v>5877660</v>
      </c>
      <c r="G182" s="180">
        <v>5877660</v>
      </c>
      <c r="H182" s="180">
        <v>5877660</v>
      </c>
      <c r="I182" s="180">
        <v>0</v>
      </c>
      <c r="J182" s="180">
        <v>0</v>
      </c>
      <c r="K182" s="180">
        <v>0</v>
      </c>
      <c r="L182" s="180">
        <v>0</v>
      </c>
      <c r="M182" s="180">
        <v>0</v>
      </c>
      <c r="N182" s="180">
        <v>0</v>
      </c>
      <c r="O182" s="180">
        <v>0</v>
      </c>
      <c r="P182" s="180">
        <v>0</v>
      </c>
      <c r="Q182" s="180">
        <v>0</v>
      </c>
      <c r="R182" s="180">
        <v>0</v>
      </c>
    </row>
    <row r="183" spans="1:18" ht="24">
      <c r="A183" s="172"/>
      <c r="B183" s="172"/>
      <c r="C183" s="172" t="s">
        <v>46</v>
      </c>
      <c r="D183" s="173" t="s">
        <v>47</v>
      </c>
      <c r="E183" s="180">
        <v>445516</v>
      </c>
      <c r="F183" s="180">
        <v>445516</v>
      </c>
      <c r="G183" s="180">
        <v>445516</v>
      </c>
      <c r="H183" s="180">
        <v>445516</v>
      </c>
      <c r="I183" s="180">
        <v>0</v>
      </c>
      <c r="J183" s="180">
        <v>0</v>
      </c>
      <c r="K183" s="180">
        <v>0</v>
      </c>
      <c r="L183" s="180">
        <v>0</v>
      </c>
      <c r="M183" s="180">
        <v>0</v>
      </c>
      <c r="N183" s="180">
        <v>0</v>
      </c>
      <c r="O183" s="180">
        <v>0</v>
      </c>
      <c r="P183" s="180">
        <v>0</v>
      </c>
      <c r="Q183" s="180">
        <v>0</v>
      </c>
      <c r="R183" s="180">
        <v>0</v>
      </c>
    </row>
    <row r="184" spans="1:18" ht="24">
      <c r="A184" s="172"/>
      <c r="B184" s="172"/>
      <c r="C184" s="172" t="s">
        <v>48</v>
      </c>
      <c r="D184" s="173" t="s">
        <v>49</v>
      </c>
      <c r="E184" s="180">
        <v>977563</v>
      </c>
      <c r="F184" s="180">
        <v>977563</v>
      </c>
      <c r="G184" s="180">
        <v>977563</v>
      </c>
      <c r="H184" s="180">
        <v>977563</v>
      </c>
      <c r="I184" s="180">
        <v>0</v>
      </c>
      <c r="J184" s="180">
        <v>0</v>
      </c>
      <c r="K184" s="180">
        <v>0</v>
      </c>
      <c r="L184" s="180">
        <v>0</v>
      </c>
      <c r="M184" s="180">
        <v>0</v>
      </c>
      <c r="N184" s="180">
        <v>0</v>
      </c>
      <c r="O184" s="180">
        <v>0</v>
      </c>
      <c r="P184" s="180">
        <v>0</v>
      </c>
      <c r="Q184" s="180">
        <v>0</v>
      </c>
      <c r="R184" s="180">
        <v>0</v>
      </c>
    </row>
    <row r="185" spans="1:18" ht="12.75">
      <c r="A185" s="172"/>
      <c r="B185" s="172"/>
      <c r="C185" s="172" t="s">
        <v>50</v>
      </c>
      <c r="D185" s="173" t="s">
        <v>51</v>
      </c>
      <c r="E185" s="180">
        <v>154917</v>
      </c>
      <c r="F185" s="180">
        <v>154917</v>
      </c>
      <c r="G185" s="180">
        <v>154917</v>
      </c>
      <c r="H185" s="180">
        <v>154917</v>
      </c>
      <c r="I185" s="180">
        <v>0</v>
      </c>
      <c r="J185" s="180">
        <v>0</v>
      </c>
      <c r="K185" s="180">
        <v>0</v>
      </c>
      <c r="L185" s="180">
        <v>0</v>
      </c>
      <c r="M185" s="180">
        <v>0</v>
      </c>
      <c r="N185" s="180">
        <v>0</v>
      </c>
      <c r="O185" s="180">
        <v>0</v>
      </c>
      <c r="P185" s="180">
        <v>0</v>
      </c>
      <c r="Q185" s="180">
        <v>0</v>
      </c>
      <c r="R185" s="180">
        <v>0</v>
      </c>
    </row>
    <row r="186" spans="1:18" ht="12.75">
      <c r="A186" s="172"/>
      <c r="B186" s="172"/>
      <c r="C186" s="172" t="s">
        <v>38</v>
      </c>
      <c r="D186" s="173" t="s">
        <v>39</v>
      </c>
      <c r="E186" s="180">
        <v>283247</v>
      </c>
      <c r="F186" s="180">
        <v>283247</v>
      </c>
      <c r="G186" s="180">
        <v>283247</v>
      </c>
      <c r="H186" s="180">
        <v>283247</v>
      </c>
      <c r="I186" s="180">
        <v>0</v>
      </c>
      <c r="J186" s="180">
        <v>0</v>
      </c>
      <c r="K186" s="180">
        <v>0</v>
      </c>
      <c r="L186" s="180">
        <v>0</v>
      </c>
      <c r="M186" s="180">
        <v>0</v>
      </c>
      <c r="N186" s="180">
        <v>0</v>
      </c>
      <c r="O186" s="180">
        <v>0</v>
      </c>
      <c r="P186" s="180">
        <v>0</v>
      </c>
      <c r="Q186" s="180">
        <v>0</v>
      </c>
      <c r="R186" s="180">
        <v>0</v>
      </c>
    </row>
    <row r="187" spans="1:18" ht="12.75">
      <c r="A187" s="172"/>
      <c r="B187" s="172"/>
      <c r="C187" s="172" t="s">
        <v>35</v>
      </c>
      <c r="D187" s="173" t="s">
        <v>36</v>
      </c>
      <c r="E187" s="180">
        <v>320000</v>
      </c>
      <c r="F187" s="180">
        <v>320000</v>
      </c>
      <c r="G187" s="180">
        <v>320000</v>
      </c>
      <c r="H187" s="180">
        <v>0</v>
      </c>
      <c r="I187" s="180">
        <v>320000</v>
      </c>
      <c r="J187" s="180">
        <v>0</v>
      </c>
      <c r="K187" s="180">
        <v>0</v>
      </c>
      <c r="L187" s="180">
        <v>0</v>
      </c>
      <c r="M187" s="180">
        <v>0</v>
      </c>
      <c r="N187" s="180">
        <v>0</v>
      </c>
      <c r="O187" s="180">
        <v>0</v>
      </c>
      <c r="P187" s="180">
        <v>0</v>
      </c>
      <c r="Q187" s="180">
        <v>0</v>
      </c>
      <c r="R187" s="180">
        <v>0</v>
      </c>
    </row>
    <row r="188" spans="1:18" ht="24">
      <c r="A188" s="172"/>
      <c r="B188" s="172"/>
      <c r="C188" s="172" t="s">
        <v>70</v>
      </c>
      <c r="D188" s="173" t="s">
        <v>71</v>
      </c>
      <c r="E188" s="180">
        <v>20000</v>
      </c>
      <c r="F188" s="180">
        <v>20000</v>
      </c>
      <c r="G188" s="180">
        <v>20000</v>
      </c>
      <c r="H188" s="180">
        <v>0</v>
      </c>
      <c r="I188" s="180">
        <v>20000</v>
      </c>
      <c r="J188" s="180">
        <v>0</v>
      </c>
      <c r="K188" s="180">
        <v>0</v>
      </c>
      <c r="L188" s="180">
        <v>0</v>
      </c>
      <c r="M188" s="180">
        <v>0</v>
      </c>
      <c r="N188" s="180">
        <v>0</v>
      </c>
      <c r="O188" s="180">
        <v>0</v>
      </c>
      <c r="P188" s="180">
        <v>0</v>
      </c>
      <c r="Q188" s="180">
        <v>0</v>
      </c>
      <c r="R188" s="180">
        <v>0</v>
      </c>
    </row>
    <row r="189" spans="1:18" ht="12.75">
      <c r="A189" s="172"/>
      <c r="B189" s="172"/>
      <c r="C189" s="172" t="s">
        <v>72</v>
      </c>
      <c r="D189" s="173" t="s">
        <v>73</v>
      </c>
      <c r="E189" s="180">
        <v>260384</v>
      </c>
      <c r="F189" s="180">
        <v>260384</v>
      </c>
      <c r="G189" s="180">
        <v>260384</v>
      </c>
      <c r="H189" s="180">
        <v>0</v>
      </c>
      <c r="I189" s="180">
        <v>260384</v>
      </c>
      <c r="J189" s="180">
        <v>0</v>
      </c>
      <c r="K189" s="180">
        <v>0</v>
      </c>
      <c r="L189" s="180">
        <v>0</v>
      </c>
      <c r="M189" s="180">
        <v>0</v>
      </c>
      <c r="N189" s="180">
        <v>0</v>
      </c>
      <c r="O189" s="180">
        <v>0</v>
      </c>
      <c r="P189" s="180">
        <v>0</v>
      </c>
      <c r="Q189" s="180">
        <v>0</v>
      </c>
      <c r="R189" s="180">
        <v>0</v>
      </c>
    </row>
    <row r="190" spans="1:18" ht="12.75">
      <c r="A190" s="172"/>
      <c r="B190" s="172"/>
      <c r="C190" s="172" t="s">
        <v>40</v>
      </c>
      <c r="D190" s="173" t="s">
        <v>41</v>
      </c>
      <c r="E190" s="180">
        <v>50000</v>
      </c>
      <c r="F190" s="180">
        <v>50000</v>
      </c>
      <c r="G190" s="180">
        <v>50000</v>
      </c>
      <c r="H190" s="180">
        <v>0</v>
      </c>
      <c r="I190" s="180">
        <v>50000</v>
      </c>
      <c r="J190" s="180">
        <v>0</v>
      </c>
      <c r="K190" s="180">
        <v>0</v>
      </c>
      <c r="L190" s="180">
        <v>0</v>
      </c>
      <c r="M190" s="180">
        <v>0</v>
      </c>
      <c r="N190" s="180">
        <v>0</v>
      </c>
      <c r="O190" s="180">
        <v>0</v>
      </c>
      <c r="P190" s="180">
        <v>0</v>
      </c>
      <c r="Q190" s="180">
        <v>0</v>
      </c>
      <c r="R190" s="180">
        <v>0</v>
      </c>
    </row>
    <row r="191" spans="1:18" ht="12.75">
      <c r="A191" s="172"/>
      <c r="B191" s="172"/>
      <c r="C191" s="172" t="s">
        <v>74</v>
      </c>
      <c r="D191" s="173" t="s">
        <v>75</v>
      </c>
      <c r="E191" s="180">
        <v>15000</v>
      </c>
      <c r="F191" s="180">
        <v>15000</v>
      </c>
      <c r="G191" s="180">
        <v>15000</v>
      </c>
      <c r="H191" s="180">
        <v>0</v>
      </c>
      <c r="I191" s="180">
        <v>15000</v>
      </c>
      <c r="J191" s="180">
        <v>0</v>
      </c>
      <c r="K191" s="180">
        <v>0</v>
      </c>
      <c r="L191" s="180">
        <v>0</v>
      </c>
      <c r="M191" s="180">
        <v>0</v>
      </c>
      <c r="N191" s="180">
        <v>0</v>
      </c>
      <c r="O191" s="180">
        <v>0</v>
      </c>
      <c r="P191" s="180">
        <v>0</v>
      </c>
      <c r="Q191" s="180">
        <v>0</v>
      </c>
      <c r="R191" s="180">
        <v>0</v>
      </c>
    </row>
    <row r="192" spans="1:18" ht="12.75">
      <c r="A192" s="172"/>
      <c r="B192" s="172"/>
      <c r="C192" s="172" t="s">
        <v>20</v>
      </c>
      <c r="D192" s="173" t="s">
        <v>21</v>
      </c>
      <c r="E192" s="180">
        <v>200000</v>
      </c>
      <c r="F192" s="180">
        <v>200000</v>
      </c>
      <c r="G192" s="180">
        <v>200000</v>
      </c>
      <c r="H192" s="180">
        <v>0</v>
      </c>
      <c r="I192" s="180">
        <v>200000</v>
      </c>
      <c r="J192" s="180">
        <v>0</v>
      </c>
      <c r="K192" s="180">
        <v>0</v>
      </c>
      <c r="L192" s="180">
        <v>0</v>
      </c>
      <c r="M192" s="180">
        <v>0</v>
      </c>
      <c r="N192" s="180">
        <v>0</v>
      </c>
      <c r="O192" s="180">
        <v>0</v>
      </c>
      <c r="P192" s="180">
        <v>0</v>
      </c>
      <c r="Q192" s="180">
        <v>0</v>
      </c>
      <c r="R192" s="180">
        <v>0</v>
      </c>
    </row>
    <row r="193" spans="1:18" ht="24">
      <c r="A193" s="172"/>
      <c r="B193" s="172"/>
      <c r="C193" s="172" t="s">
        <v>76</v>
      </c>
      <c r="D193" s="173" t="s">
        <v>77</v>
      </c>
      <c r="E193" s="180">
        <v>15200</v>
      </c>
      <c r="F193" s="180">
        <v>15200</v>
      </c>
      <c r="G193" s="180">
        <v>15200</v>
      </c>
      <c r="H193" s="180">
        <v>0</v>
      </c>
      <c r="I193" s="180">
        <v>15200</v>
      </c>
      <c r="J193" s="180">
        <v>0</v>
      </c>
      <c r="K193" s="180">
        <v>0</v>
      </c>
      <c r="L193" s="180">
        <v>0</v>
      </c>
      <c r="M193" s="180">
        <v>0</v>
      </c>
      <c r="N193" s="180">
        <v>0</v>
      </c>
      <c r="O193" s="180">
        <v>0</v>
      </c>
      <c r="P193" s="180">
        <v>0</v>
      </c>
      <c r="Q193" s="180">
        <v>0</v>
      </c>
      <c r="R193" s="180">
        <v>0</v>
      </c>
    </row>
    <row r="194" spans="1:18" ht="36">
      <c r="A194" s="172"/>
      <c r="B194" s="172"/>
      <c r="C194" s="172" t="s">
        <v>78</v>
      </c>
      <c r="D194" s="173" t="s">
        <v>79</v>
      </c>
      <c r="E194" s="180">
        <v>1300</v>
      </c>
      <c r="F194" s="180">
        <v>1300</v>
      </c>
      <c r="G194" s="180">
        <v>1300</v>
      </c>
      <c r="H194" s="180">
        <v>0</v>
      </c>
      <c r="I194" s="180">
        <v>1300</v>
      </c>
      <c r="J194" s="180">
        <v>0</v>
      </c>
      <c r="K194" s="180">
        <v>0</v>
      </c>
      <c r="L194" s="180">
        <v>0</v>
      </c>
      <c r="M194" s="180">
        <v>0</v>
      </c>
      <c r="N194" s="180">
        <v>0</v>
      </c>
      <c r="O194" s="180">
        <v>0</v>
      </c>
      <c r="P194" s="180">
        <v>0</v>
      </c>
      <c r="Q194" s="180">
        <v>0</v>
      </c>
      <c r="R194" s="180">
        <v>0</v>
      </c>
    </row>
    <row r="195" spans="1:18" ht="36">
      <c r="A195" s="172"/>
      <c r="B195" s="172"/>
      <c r="C195" s="172" t="s">
        <v>52</v>
      </c>
      <c r="D195" s="173" t="s">
        <v>53</v>
      </c>
      <c r="E195" s="180">
        <v>30000</v>
      </c>
      <c r="F195" s="180">
        <v>30000</v>
      </c>
      <c r="G195" s="180">
        <v>30000</v>
      </c>
      <c r="H195" s="180">
        <v>0</v>
      </c>
      <c r="I195" s="180">
        <v>30000</v>
      </c>
      <c r="J195" s="180">
        <v>0</v>
      </c>
      <c r="K195" s="180">
        <v>0</v>
      </c>
      <c r="L195" s="180">
        <v>0</v>
      </c>
      <c r="M195" s="180">
        <v>0</v>
      </c>
      <c r="N195" s="180">
        <v>0</v>
      </c>
      <c r="O195" s="180">
        <v>0</v>
      </c>
      <c r="P195" s="180">
        <v>0</v>
      </c>
      <c r="Q195" s="180">
        <v>0</v>
      </c>
      <c r="R195" s="180">
        <v>0</v>
      </c>
    </row>
    <row r="196" spans="1:18" ht="12.75">
      <c r="A196" s="172"/>
      <c r="B196" s="172"/>
      <c r="C196" s="172" t="s">
        <v>54</v>
      </c>
      <c r="D196" s="173" t="s">
        <v>55</v>
      </c>
      <c r="E196" s="180">
        <v>2500</v>
      </c>
      <c r="F196" s="180">
        <v>2500</v>
      </c>
      <c r="G196" s="180">
        <v>2500</v>
      </c>
      <c r="H196" s="180">
        <v>0</v>
      </c>
      <c r="I196" s="180">
        <v>2500</v>
      </c>
      <c r="J196" s="180">
        <v>0</v>
      </c>
      <c r="K196" s="180">
        <v>0</v>
      </c>
      <c r="L196" s="180">
        <v>0</v>
      </c>
      <c r="M196" s="180">
        <v>0</v>
      </c>
      <c r="N196" s="180">
        <v>0</v>
      </c>
      <c r="O196" s="180">
        <v>0</v>
      </c>
      <c r="P196" s="180">
        <v>0</v>
      </c>
      <c r="Q196" s="180">
        <v>0</v>
      </c>
      <c r="R196" s="180">
        <v>0</v>
      </c>
    </row>
    <row r="197" spans="1:18" ht="12.75">
      <c r="A197" s="172"/>
      <c r="B197" s="172"/>
      <c r="C197" s="172" t="s">
        <v>26</v>
      </c>
      <c r="D197" s="173" t="s">
        <v>27</v>
      </c>
      <c r="E197" s="180">
        <v>10500</v>
      </c>
      <c r="F197" s="180">
        <v>10500</v>
      </c>
      <c r="G197" s="180">
        <v>10500</v>
      </c>
      <c r="H197" s="180">
        <v>0</v>
      </c>
      <c r="I197" s="180">
        <v>10500</v>
      </c>
      <c r="J197" s="180">
        <v>0</v>
      </c>
      <c r="K197" s="180">
        <v>0</v>
      </c>
      <c r="L197" s="180">
        <v>0</v>
      </c>
      <c r="M197" s="180">
        <v>0</v>
      </c>
      <c r="N197" s="180">
        <v>0</v>
      </c>
      <c r="O197" s="180">
        <v>0</v>
      </c>
      <c r="P197" s="180">
        <v>0</v>
      </c>
      <c r="Q197" s="180">
        <v>0</v>
      </c>
      <c r="R197" s="180">
        <v>0</v>
      </c>
    </row>
    <row r="198" spans="1:18" ht="24">
      <c r="A198" s="172"/>
      <c r="B198" s="172"/>
      <c r="C198" s="172" t="s">
        <v>56</v>
      </c>
      <c r="D198" s="173" t="s">
        <v>57</v>
      </c>
      <c r="E198" s="180">
        <v>342803</v>
      </c>
      <c r="F198" s="180">
        <v>342803</v>
      </c>
      <c r="G198" s="180">
        <v>342803</v>
      </c>
      <c r="H198" s="180">
        <v>0</v>
      </c>
      <c r="I198" s="180">
        <v>342803</v>
      </c>
      <c r="J198" s="180">
        <v>0</v>
      </c>
      <c r="K198" s="180">
        <v>0</v>
      </c>
      <c r="L198" s="180">
        <v>0</v>
      </c>
      <c r="M198" s="180">
        <v>0</v>
      </c>
      <c r="N198" s="180">
        <v>0</v>
      </c>
      <c r="O198" s="180">
        <v>0</v>
      </c>
      <c r="P198" s="180">
        <v>0</v>
      </c>
      <c r="Q198" s="180">
        <v>0</v>
      </c>
      <c r="R198" s="180">
        <v>0</v>
      </c>
    </row>
    <row r="199" spans="1:18" ht="36">
      <c r="A199" s="172"/>
      <c r="B199" s="172"/>
      <c r="C199" s="172" t="s">
        <v>60</v>
      </c>
      <c r="D199" s="173" t="s">
        <v>61</v>
      </c>
      <c r="E199" s="180">
        <v>6000</v>
      </c>
      <c r="F199" s="180">
        <v>6000</v>
      </c>
      <c r="G199" s="180">
        <v>6000</v>
      </c>
      <c r="H199" s="180">
        <v>0</v>
      </c>
      <c r="I199" s="180">
        <v>6000</v>
      </c>
      <c r="J199" s="180">
        <v>0</v>
      </c>
      <c r="K199" s="180">
        <v>0</v>
      </c>
      <c r="L199" s="180">
        <v>0</v>
      </c>
      <c r="M199" s="180">
        <v>0</v>
      </c>
      <c r="N199" s="180">
        <v>0</v>
      </c>
      <c r="O199" s="180">
        <v>0</v>
      </c>
      <c r="P199" s="180">
        <v>0</v>
      </c>
      <c r="Q199" s="180">
        <v>0</v>
      </c>
      <c r="R199" s="180">
        <v>0</v>
      </c>
    </row>
    <row r="200" spans="1:18" ht="36">
      <c r="A200" s="172"/>
      <c r="B200" s="172"/>
      <c r="C200" s="172" t="s">
        <v>80</v>
      </c>
      <c r="D200" s="173" t="s">
        <v>81</v>
      </c>
      <c r="E200" s="180">
        <v>6000</v>
      </c>
      <c r="F200" s="180">
        <v>6000</v>
      </c>
      <c r="G200" s="180">
        <v>6000</v>
      </c>
      <c r="H200" s="180">
        <v>0</v>
      </c>
      <c r="I200" s="180">
        <v>6000</v>
      </c>
      <c r="J200" s="180">
        <v>0</v>
      </c>
      <c r="K200" s="180">
        <v>0</v>
      </c>
      <c r="L200" s="180">
        <v>0</v>
      </c>
      <c r="M200" s="180">
        <v>0</v>
      </c>
      <c r="N200" s="180">
        <v>0</v>
      </c>
      <c r="O200" s="180">
        <v>0</v>
      </c>
      <c r="P200" s="180">
        <v>0</v>
      </c>
      <c r="Q200" s="180">
        <v>0</v>
      </c>
      <c r="R200" s="180">
        <v>0</v>
      </c>
    </row>
    <row r="201" spans="1:18" ht="24">
      <c r="A201" s="172"/>
      <c r="B201" s="172"/>
      <c r="C201" s="172" t="s">
        <v>28</v>
      </c>
      <c r="D201" s="173" t="s">
        <v>29</v>
      </c>
      <c r="E201" s="180">
        <v>2000000</v>
      </c>
      <c r="F201" s="180">
        <v>0</v>
      </c>
      <c r="G201" s="180">
        <v>0</v>
      </c>
      <c r="H201" s="180">
        <v>0</v>
      </c>
      <c r="I201" s="180">
        <v>0</v>
      </c>
      <c r="J201" s="180">
        <v>0</v>
      </c>
      <c r="K201" s="180">
        <v>0</v>
      </c>
      <c r="L201" s="180">
        <v>0</v>
      </c>
      <c r="M201" s="180">
        <v>0</v>
      </c>
      <c r="N201" s="180">
        <v>0</v>
      </c>
      <c r="O201" s="180">
        <v>2000000</v>
      </c>
      <c r="P201" s="180">
        <v>2000000</v>
      </c>
      <c r="Q201" s="180">
        <v>2000000</v>
      </c>
      <c r="R201" s="180">
        <v>0</v>
      </c>
    </row>
    <row r="202" spans="1:18" ht="24">
      <c r="A202" s="172"/>
      <c r="B202" s="172"/>
      <c r="C202" s="172" t="s">
        <v>30</v>
      </c>
      <c r="D202" s="173" t="s">
        <v>29</v>
      </c>
      <c r="E202" s="180">
        <v>1919568</v>
      </c>
      <c r="F202" s="180">
        <v>0</v>
      </c>
      <c r="G202" s="180">
        <v>0</v>
      </c>
      <c r="H202" s="180">
        <v>0</v>
      </c>
      <c r="I202" s="180">
        <v>0</v>
      </c>
      <c r="J202" s="180">
        <v>0</v>
      </c>
      <c r="K202" s="180">
        <v>0</v>
      </c>
      <c r="L202" s="180">
        <v>0</v>
      </c>
      <c r="M202" s="180">
        <v>0</v>
      </c>
      <c r="N202" s="180">
        <v>0</v>
      </c>
      <c r="O202" s="180">
        <v>1919568</v>
      </c>
      <c r="P202" s="180">
        <v>1919568</v>
      </c>
      <c r="Q202" s="180">
        <v>1919568</v>
      </c>
      <c r="R202" s="180">
        <v>0</v>
      </c>
    </row>
    <row r="203" spans="1:18" ht="24">
      <c r="A203" s="176"/>
      <c r="B203" s="176" t="s">
        <v>505</v>
      </c>
      <c r="C203" s="176"/>
      <c r="D203" s="177" t="s">
        <v>506</v>
      </c>
      <c r="E203" s="179">
        <v>675578</v>
      </c>
      <c r="F203" s="179">
        <v>675578</v>
      </c>
      <c r="G203" s="179">
        <v>649169</v>
      </c>
      <c r="H203" s="179">
        <v>617612</v>
      </c>
      <c r="I203" s="179">
        <v>31557</v>
      </c>
      <c r="J203" s="179">
        <v>0</v>
      </c>
      <c r="K203" s="179">
        <v>26409</v>
      </c>
      <c r="L203" s="179">
        <v>0</v>
      </c>
      <c r="M203" s="179">
        <v>0</v>
      </c>
      <c r="N203" s="179">
        <v>0</v>
      </c>
      <c r="O203" s="179">
        <v>0</v>
      </c>
      <c r="P203" s="179">
        <v>0</v>
      </c>
      <c r="Q203" s="179">
        <v>0</v>
      </c>
      <c r="R203" s="179">
        <v>0</v>
      </c>
    </row>
    <row r="204" spans="1:18" ht="24">
      <c r="A204" s="172"/>
      <c r="B204" s="172"/>
      <c r="C204" s="172" t="s">
        <v>64</v>
      </c>
      <c r="D204" s="173" t="s">
        <v>65</v>
      </c>
      <c r="E204" s="180">
        <v>26409</v>
      </c>
      <c r="F204" s="180">
        <v>26409</v>
      </c>
      <c r="G204" s="180">
        <v>0</v>
      </c>
      <c r="H204" s="180">
        <v>0</v>
      </c>
      <c r="I204" s="180">
        <v>0</v>
      </c>
      <c r="J204" s="180">
        <v>0</v>
      </c>
      <c r="K204" s="180">
        <v>26409</v>
      </c>
      <c r="L204" s="180">
        <v>0</v>
      </c>
      <c r="M204" s="180">
        <v>0</v>
      </c>
      <c r="N204" s="180">
        <v>0</v>
      </c>
      <c r="O204" s="180">
        <v>0</v>
      </c>
      <c r="P204" s="180">
        <v>0</v>
      </c>
      <c r="Q204" s="180">
        <v>0</v>
      </c>
      <c r="R204" s="180">
        <v>0</v>
      </c>
    </row>
    <row r="205" spans="1:18" ht="24">
      <c r="A205" s="172"/>
      <c r="B205" s="172"/>
      <c r="C205" s="172" t="s">
        <v>44</v>
      </c>
      <c r="D205" s="173" t="s">
        <v>45</v>
      </c>
      <c r="E205" s="180">
        <v>480051</v>
      </c>
      <c r="F205" s="180">
        <v>480051</v>
      </c>
      <c r="G205" s="180">
        <v>480051</v>
      </c>
      <c r="H205" s="180">
        <v>480051</v>
      </c>
      <c r="I205" s="180">
        <v>0</v>
      </c>
      <c r="J205" s="180">
        <v>0</v>
      </c>
      <c r="K205" s="180">
        <v>0</v>
      </c>
      <c r="L205" s="180">
        <v>0</v>
      </c>
      <c r="M205" s="180">
        <v>0</v>
      </c>
      <c r="N205" s="180">
        <v>0</v>
      </c>
      <c r="O205" s="180">
        <v>0</v>
      </c>
      <c r="P205" s="180">
        <v>0</v>
      </c>
      <c r="Q205" s="180">
        <v>0</v>
      </c>
      <c r="R205" s="180">
        <v>0</v>
      </c>
    </row>
    <row r="206" spans="1:18" ht="24">
      <c r="A206" s="172"/>
      <c r="B206" s="172"/>
      <c r="C206" s="172" t="s">
        <v>46</v>
      </c>
      <c r="D206" s="173" t="s">
        <v>47</v>
      </c>
      <c r="E206" s="180">
        <v>38485</v>
      </c>
      <c r="F206" s="180">
        <v>38485</v>
      </c>
      <c r="G206" s="180">
        <v>38485</v>
      </c>
      <c r="H206" s="180">
        <v>38485</v>
      </c>
      <c r="I206" s="180">
        <v>0</v>
      </c>
      <c r="J206" s="180">
        <v>0</v>
      </c>
      <c r="K206" s="180">
        <v>0</v>
      </c>
      <c r="L206" s="180">
        <v>0</v>
      </c>
      <c r="M206" s="180">
        <v>0</v>
      </c>
      <c r="N206" s="180">
        <v>0</v>
      </c>
      <c r="O206" s="180">
        <v>0</v>
      </c>
      <c r="P206" s="180">
        <v>0</v>
      </c>
      <c r="Q206" s="180">
        <v>0</v>
      </c>
      <c r="R206" s="180">
        <v>0</v>
      </c>
    </row>
    <row r="207" spans="1:18" ht="24">
      <c r="A207" s="172"/>
      <c r="B207" s="172"/>
      <c r="C207" s="172" t="s">
        <v>48</v>
      </c>
      <c r="D207" s="173" t="s">
        <v>49</v>
      </c>
      <c r="E207" s="180">
        <v>85522</v>
      </c>
      <c r="F207" s="180">
        <v>85522</v>
      </c>
      <c r="G207" s="180">
        <v>85522</v>
      </c>
      <c r="H207" s="180">
        <v>85522</v>
      </c>
      <c r="I207" s="180">
        <v>0</v>
      </c>
      <c r="J207" s="180">
        <v>0</v>
      </c>
      <c r="K207" s="180">
        <v>0</v>
      </c>
      <c r="L207" s="180">
        <v>0</v>
      </c>
      <c r="M207" s="180">
        <v>0</v>
      </c>
      <c r="N207" s="180">
        <v>0</v>
      </c>
      <c r="O207" s="180">
        <v>0</v>
      </c>
      <c r="P207" s="180">
        <v>0</v>
      </c>
      <c r="Q207" s="180">
        <v>0</v>
      </c>
      <c r="R207" s="180">
        <v>0</v>
      </c>
    </row>
    <row r="208" spans="1:18" ht="12.75">
      <c r="A208" s="172"/>
      <c r="B208" s="172"/>
      <c r="C208" s="172" t="s">
        <v>50</v>
      </c>
      <c r="D208" s="173" t="s">
        <v>51</v>
      </c>
      <c r="E208" s="180">
        <v>13554</v>
      </c>
      <c r="F208" s="180">
        <v>13554</v>
      </c>
      <c r="G208" s="180">
        <v>13554</v>
      </c>
      <c r="H208" s="180">
        <v>13554</v>
      </c>
      <c r="I208" s="180">
        <v>0</v>
      </c>
      <c r="J208" s="180">
        <v>0</v>
      </c>
      <c r="K208" s="180">
        <v>0</v>
      </c>
      <c r="L208" s="180">
        <v>0</v>
      </c>
      <c r="M208" s="180">
        <v>0</v>
      </c>
      <c r="N208" s="180">
        <v>0</v>
      </c>
      <c r="O208" s="180">
        <v>0</v>
      </c>
      <c r="P208" s="180">
        <v>0</v>
      </c>
      <c r="Q208" s="180">
        <v>0</v>
      </c>
      <c r="R208" s="180">
        <v>0</v>
      </c>
    </row>
    <row r="209" spans="1:18" ht="24">
      <c r="A209" s="172"/>
      <c r="B209" s="172"/>
      <c r="C209" s="172" t="s">
        <v>56</v>
      </c>
      <c r="D209" s="173" t="s">
        <v>57</v>
      </c>
      <c r="E209" s="180">
        <v>31557</v>
      </c>
      <c r="F209" s="180">
        <v>31557</v>
      </c>
      <c r="G209" s="180">
        <v>31557</v>
      </c>
      <c r="H209" s="180">
        <v>0</v>
      </c>
      <c r="I209" s="180">
        <v>31557</v>
      </c>
      <c r="J209" s="180">
        <v>0</v>
      </c>
      <c r="K209" s="180">
        <v>0</v>
      </c>
      <c r="L209" s="180">
        <v>0</v>
      </c>
      <c r="M209" s="180">
        <v>0</v>
      </c>
      <c r="N209" s="180">
        <v>0</v>
      </c>
      <c r="O209" s="180">
        <v>0</v>
      </c>
      <c r="P209" s="180">
        <v>0</v>
      </c>
      <c r="Q209" s="180">
        <v>0</v>
      </c>
      <c r="R209" s="180">
        <v>0</v>
      </c>
    </row>
    <row r="210" spans="1:18" ht="12.75">
      <c r="A210" s="176"/>
      <c r="B210" s="176" t="s">
        <v>507</v>
      </c>
      <c r="C210" s="176"/>
      <c r="D210" s="177" t="s">
        <v>508</v>
      </c>
      <c r="E210" s="179">
        <v>2859480</v>
      </c>
      <c r="F210" s="179">
        <v>2859480</v>
      </c>
      <c r="G210" s="179">
        <v>2670628</v>
      </c>
      <c r="H210" s="179">
        <v>1967917</v>
      </c>
      <c r="I210" s="179">
        <v>702711</v>
      </c>
      <c r="J210" s="179">
        <v>173550</v>
      </c>
      <c r="K210" s="179">
        <v>15302</v>
      </c>
      <c r="L210" s="179">
        <v>0</v>
      </c>
      <c r="M210" s="179">
        <v>0</v>
      </c>
      <c r="N210" s="179">
        <v>0</v>
      </c>
      <c r="O210" s="179">
        <v>0</v>
      </c>
      <c r="P210" s="179">
        <v>0</v>
      </c>
      <c r="Q210" s="179">
        <v>0</v>
      </c>
      <c r="R210" s="179">
        <v>0</v>
      </c>
    </row>
    <row r="211" spans="1:18" ht="36">
      <c r="A211" s="172"/>
      <c r="B211" s="172"/>
      <c r="C211" s="172" t="s">
        <v>101</v>
      </c>
      <c r="D211" s="173" t="s">
        <v>102</v>
      </c>
      <c r="E211" s="180">
        <v>173550</v>
      </c>
      <c r="F211" s="180">
        <v>173550</v>
      </c>
      <c r="G211" s="180">
        <v>0</v>
      </c>
      <c r="H211" s="180">
        <v>0</v>
      </c>
      <c r="I211" s="180">
        <v>0</v>
      </c>
      <c r="J211" s="180">
        <v>173550</v>
      </c>
      <c r="K211" s="180">
        <v>0</v>
      </c>
      <c r="L211" s="180">
        <v>0</v>
      </c>
      <c r="M211" s="180">
        <v>0</v>
      </c>
      <c r="N211" s="180">
        <v>0</v>
      </c>
      <c r="O211" s="180">
        <v>0</v>
      </c>
      <c r="P211" s="180">
        <v>0</v>
      </c>
      <c r="Q211" s="180">
        <v>0</v>
      </c>
      <c r="R211" s="180">
        <v>0</v>
      </c>
    </row>
    <row r="212" spans="1:18" ht="24">
      <c r="A212" s="172"/>
      <c r="B212" s="172"/>
      <c r="C212" s="172" t="s">
        <v>64</v>
      </c>
      <c r="D212" s="173" t="s">
        <v>65</v>
      </c>
      <c r="E212" s="180">
        <v>15302</v>
      </c>
      <c r="F212" s="180">
        <v>15302</v>
      </c>
      <c r="G212" s="180">
        <v>0</v>
      </c>
      <c r="H212" s="180">
        <v>0</v>
      </c>
      <c r="I212" s="180">
        <v>0</v>
      </c>
      <c r="J212" s="180">
        <v>0</v>
      </c>
      <c r="K212" s="180">
        <v>15302</v>
      </c>
      <c r="L212" s="180">
        <v>0</v>
      </c>
      <c r="M212" s="180">
        <v>0</v>
      </c>
      <c r="N212" s="180">
        <v>0</v>
      </c>
      <c r="O212" s="180">
        <v>0</v>
      </c>
      <c r="P212" s="180">
        <v>0</v>
      </c>
      <c r="Q212" s="180">
        <v>0</v>
      </c>
      <c r="R212" s="180">
        <v>0</v>
      </c>
    </row>
    <row r="213" spans="1:18" ht="24">
      <c r="A213" s="172"/>
      <c r="B213" s="172"/>
      <c r="C213" s="172" t="s">
        <v>44</v>
      </c>
      <c r="D213" s="173" t="s">
        <v>45</v>
      </c>
      <c r="E213" s="180">
        <v>1540000</v>
      </c>
      <c r="F213" s="180">
        <v>1540000</v>
      </c>
      <c r="G213" s="180">
        <v>1540000</v>
      </c>
      <c r="H213" s="180">
        <v>1540000</v>
      </c>
      <c r="I213" s="180">
        <v>0</v>
      </c>
      <c r="J213" s="180">
        <v>0</v>
      </c>
      <c r="K213" s="180">
        <v>0</v>
      </c>
      <c r="L213" s="180">
        <v>0</v>
      </c>
      <c r="M213" s="180">
        <v>0</v>
      </c>
      <c r="N213" s="180">
        <v>0</v>
      </c>
      <c r="O213" s="180">
        <v>0</v>
      </c>
      <c r="P213" s="180">
        <v>0</v>
      </c>
      <c r="Q213" s="180">
        <v>0</v>
      </c>
      <c r="R213" s="180">
        <v>0</v>
      </c>
    </row>
    <row r="214" spans="1:18" ht="24">
      <c r="A214" s="172"/>
      <c r="B214" s="172"/>
      <c r="C214" s="172" t="s">
        <v>46</v>
      </c>
      <c r="D214" s="173" t="s">
        <v>47</v>
      </c>
      <c r="E214" s="180">
        <v>128000</v>
      </c>
      <c r="F214" s="180">
        <v>128000</v>
      </c>
      <c r="G214" s="180">
        <v>128000</v>
      </c>
      <c r="H214" s="180">
        <v>128000</v>
      </c>
      <c r="I214" s="180">
        <v>0</v>
      </c>
      <c r="J214" s="180">
        <v>0</v>
      </c>
      <c r="K214" s="180">
        <v>0</v>
      </c>
      <c r="L214" s="180">
        <v>0</v>
      </c>
      <c r="M214" s="180">
        <v>0</v>
      </c>
      <c r="N214" s="180">
        <v>0</v>
      </c>
      <c r="O214" s="180">
        <v>0</v>
      </c>
      <c r="P214" s="180">
        <v>0</v>
      </c>
      <c r="Q214" s="180">
        <v>0</v>
      </c>
      <c r="R214" s="180">
        <v>0</v>
      </c>
    </row>
    <row r="215" spans="1:18" ht="24">
      <c r="A215" s="172"/>
      <c r="B215" s="172"/>
      <c r="C215" s="172" t="s">
        <v>48</v>
      </c>
      <c r="D215" s="173" t="s">
        <v>49</v>
      </c>
      <c r="E215" s="180">
        <v>258027</v>
      </c>
      <c r="F215" s="180">
        <v>258027</v>
      </c>
      <c r="G215" s="180">
        <v>258027</v>
      </c>
      <c r="H215" s="180">
        <v>258027</v>
      </c>
      <c r="I215" s="180">
        <v>0</v>
      </c>
      <c r="J215" s="180">
        <v>0</v>
      </c>
      <c r="K215" s="180">
        <v>0</v>
      </c>
      <c r="L215" s="180">
        <v>0</v>
      </c>
      <c r="M215" s="180">
        <v>0</v>
      </c>
      <c r="N215" s="180">
        <v>0</v>
      </c>
      <c r="O215" s="180">
        <v>0</v>
      </c>
      <c r="P215" s="180">
        <v>0</v>
      </c>
      <c r="Q215" s="180">
        <v>0</v>
      </c>
      <c r="R215" s="180">
        <v>0</v>
      </c>
    </row>
    <row r="216" spans="1:18" ht="12.75">
      <c r="A216" s="172"/>
      <c r="B216" s="172"/>
      <c r="C216" s="172" t="s">
        <v>50</v>
      </c>
      <c r="D216" s="173" t="s">
        <v>51</v>
      </c>
      <c r="E216" s="180">
        <v>40890</v>
      </c>
      <c r="F216" s="180">
        <v>40890</v>
      </c>
      <c r="G216" s="180">
        <v>40890</v>
      </c>
      <c r="H216" s="180">
        <v>40890</v>
      </c>
      <c r="I216" s="180">
        <v>0</v>
      </c>
      <c r="J216" s="180">
        <v>0</v>
      </c>
      <c r="K216" s="180">
        <v>0</v>
      </c>
      <c r="L216" s="180">
        <v>0</v>
      </c>
      <c r="M216" s="180">
        <v>0</v>
      </c>
      <c r="N216" s="180">
        <v>0</v>
      </c>
      <c r="O216" s="180">
        <v>0</v>
      </c>
      <c r="P216" s="180">
        <v>0</v>
      </c>
      <c r="Q216" s="180">
        <v>0</v>
      </c>
      <c r="R216" s="180">
        <v>0</v>
      </c>
    </row>
    <row r="217" spans="1:18" ht="12.75">
      <c r="A217" s="172"/>
      <c r="B217" s="172"/>
      <c r="C217" s="172" t="s">
        <v>38</v>
      </c>
      <c r="D217" s="173" t="s">
        <v>39</v>
      </c>
      <c r="E217" s="180">
        <v>1000</v>
      </c>
      <c r="F217" s="180">
        <v>1000</v>
      </c>
      <c r="G217" s="180">
        <v>1000</v>
      </c>
      <c r="H217" s="180">
        <v>1000</v>
      </c>
      <c r="I217" s="180">
        <v>0</v>
      </c>
      <c r="J217" s="180">
        <v>0</v>
      </c>
      <c r="K217" s="180">
        <v>0</v>
      </c>
      <c r="L217" s="180">
        <v>0</v>
      </c>
      <c r="M217" s="180">
        <v>0</v>
      </c>
      <c r="N217" s="180">
        <v>0</v>
      </c>
      <c r="O217" s="180">
        <v>0</v>
      </c>
      <c r="P217" s="180">
        <v>0</v>
      </c>
      <c r="Q217" s="180">
        <v>0</v>
      </c>
      <c r="R217" s="180">
        <v>0</v>
      </c>
    </row>
    <row r="218" spans="1:18" ht="12.75">
      <c r="A218" s="172"/>
      <c r="B218" s="172"/>
      <c r="C218" s="172" t="s">
        <v>35</v>
      </c>
      <c r="D218" s="173" t="s">
        <v>36</v>
      </c>
      <c r="E218" s="180">
        <v>60300</v>
      </c>
      <c r="F218" s="180">
        <v>60300</v>
      </c>
      <c r="G218" s="180">
        <v>60300</v>
      </c>
      <c r="H218" s="180">
        <v>0</v>
      </c>
      <c r="I218" s="180">
        <v>60300</v>
      </c>
      <c r="J218" s="180">
        <v>0</v>
      </c>
      <c r="K218" s="180">
        <v>0</v>
      </c>
      <c r="L218" s="180">
        <v>0</v>
      </c>
      <c r="M218" s="180">
        <v>0</v>
      </c>
      <c r="N218" s="180">
        <v>0</v>
      </c>
      <c r="O218" s="180">
        <v>0</v>
      </c>
      <c r="P218" s="180">
        <v>0</v>
      </c>
      <c r="Q218" s="180">
        <v>0</v>
      </c>
      <c r="R218" s="180">
        <v>0</v>
      </c>
    </row>
    <row r="219" spans="1:18" ht="12.75">
      <c r="A219" s="172"/>
      <c r="B219" s="172"/>
      <c r="C219" s="172" t="s">
        <v>103</v>
      </c>
      <c r="D219" s="173" t="s">
        <v>104</v>
      </c>
      <c r="E219" s="180">
        <v>357764</v>
      </c>
      <c r="F219" s="180">
        <v>357764</v>
      </c>
      <c r="G219" s="180">
        <v>357764</v>
      </c>
      <c r="H219" s="180">
        <v>0</v>
      </c>
      <c r="I219" s="180">
        <v>357764</v>
      </c>
      <c r="J219" s="180">
        <v>0</v>
      </c>
      <c r="K219" s="180">
        <v>0</v>
      </c>
      <c r="L219" s="180">
        <v>0</v>
      </c>
      <c r="M219" s="180">
        <v>0</v>
      </c>
      <c r="N219" s="180">
        <v>0</v>
      </c>
      <c r="O219" s="180">
        <v>0</v>
      </c>
      <c r="P219" s="180">
        <v>0</v>
      </c>
      <c r="Q219" s="180">
        <v>0</v>
      </c>
      <c r="R219" s="180">
        <v>0</v>
      </c>
    </row>
    <row r="220" spans="1:18" ht="24">
      <c r="A220" s="172"/>
      <c r="B220" s="172"/>
      <c r="C220" s="172" t="s">
        <v>70</v>
      </c>
      <c r="D220" s="173" t="s">
        <v>71</v>
      </c>
      <c r="E220" s="180">
        <v>1450</v>
      </c>
      <c r="F220" s="180">
        <v>1450</v>
      </c>
      <c r="G220" s="180">
        <v>1450</v>
      </c>
      <c r="H220" s="180">
        <v>0</v>
      </c>
      <c r="I220" s="180">
        <v>1450</v>
      </c>
      <c r="J220" s="180">
        <v>0</v>
      </c>
      <c r="K220" s="180">
        <v>0</v>
      </c>
      <c r="L220" s="180">
        <v>0</v>
      </c>
      <c r="M220" s="180">
        <v>0</v>
      </c>
      <c r="N220" s="180">
        <v>0</v>
      </c>
      <c r="O220" s="180">
        <v>0</v>
      </c>
      <c r="P220" s="180">
        <v>0</v>
      </c>
      <c r="Q220" s="180">
        <v>0</v>
      </c>
      <c r="R220" s="180">
        <v>0</v>
      </c>
    </row>
    <row r="221" spans="1:18" ht="12.75">
      <c r="A221" s="172"/>
      <c r="B221" s="172"/>
      <c r="C221" s="172" t="s">
        <v>72</v>
      </c>
      <c r="D221" s="173" t="s">
        <v>73</v>
      </c>
      <c r="E221" s="180">
        <v>141736</v>
      </c>
      <c r="F221" s="180">
        <v>141736</v>
      </c>
      <c r="G221" s="180">
        <v>141736</v>
      </c>
      <c r="H221" s="180">
        <v>0</v>
      </c>
      <c r="I221" s="180">
        <v>141736</v>
      </c>
      <c r="J221" s="180">
        <v>0</v>
      </c>
      <c r="K221" s="180">
        <v>0</v>
      </c>
      <c r="L221" s="180">
        <v>0</v>
      </c>
      <c r="M221" s="180">
        <v>0</v>
      </c>
      <c r="N221" s="180">
        <v>0</v>
      </c>
      <c r="O221" s="180">
        <v>0</v>
      </c>
      <c r="P221" s="180">
        <v>0</v>
      </c>
      <c r="Q221" s="180">
        <v>0</v>
      </c>
      <c r="R221" s="180">
        <v>0</v>
      </c>
    </row>
    <row r="222" spans="1:18" ht="12.75">
      <c r="A222" s="172"/>
      <c r="B222" s="172"/>
      <c r="C222" s="172" t="s">
        <v>40</v>
      </c>
      <c r="D222" s="173" t="s">
        <v>41</v>
      </c>
      <c r="E222" s="180">
        <v>8000</v>
      </c>
      <c r="F222" s="180">
        <v>8000</v>
      </c>
      <c r="G222" s="180">
        <v>8000</v>
      </c>
      <c r="H222" s="180">
        <v>0</v>
      </c>
      <c r="I222" s="180">
        <v>8000</v>
      </c>
      <c r="J222" s="180">
        <v>0</v>
      </c>
      <c r="K222" s="180">
        <v>0</v>
      </c>
      <c r="L222" s="180">
        <v>0</v>
      </c>
      <c r="M222" s="180">
        <v>0</v>
      </c>
      <c r="N222" s="180">
        <v>0</v>
      </c>
      <c r="O222" s="180">
        <v>0</v>
      </c>
      <c r="P222" s="180">
        <v>0</v>
      </c>
      <c r="Q222" s="180">
        <v>0</v>
      </c>
      <c r="R222" s="180">
        <v>0</v>
      </c>
    </row>
    <row r="223" spans="1:18" ht="12.75">
      <c r="A223" s="172"/>
      <c r="B223" s="172"/>
      <c r="C223" s="172" t="s">
        <v>74</v>
      </c>
      <c r="D223" s="173" t="s">
        <v>75</v>
      </c>
      <c r="E223" s="180">
        <v>7250</v>
      </c>
      <c r="F223" s="180">
        <v>7250</v>
      </c>
      <c r="G223" s="180">
        <v>7250</v>
      </c>
      <c r="H223" s="180">
        <v>0</v>
      </c>
      <c r="I223" s="180">
        <v>7250</v>
      </c>
      <c r="J223" s="180">
        <v>0</v>
      </c>
      <c r="K223" s="180">
        <v>0</v>
      </c>
      <c r="L223" s="180">
        <v>0</v>
      </c>
      <c r="M223" s="180">
        <v>0</v>
      </c>
      <c r="N223" s="180">
        <v>0</v>
      </c>
      <c r="O223" s="180">
        <v>0</v>
      </c>
      <c r="P223" s="180">
        <v>0</v>
      </c>
      <c r="Q223" s="180">
        <v>0</v>
      </c>
      <c r="R223" s="180">
        <v>0</v>
      </c>
    </row>
    <row r="224" spans="1:18" ht="12.75">
      <c r="A224" s="172"/>
      <c r="B224" s="172"/>
      <c r="C224" s="172" t="s">
        <v>20</v>
      </c>
      <c r="D224" s="173" t="s">
        <v>21</v>
      </c>
      <c r="E224" s="180">
        <v>30700</v>
      </c>
      <c r="F224" s="180">
        <v>30700</v>
      </c>
      <c r="G224" s="180">
        <v>30700</v>
      </c>
      <c r="H224" s="180">
        <v>0</v>
      </c>
      <c r="I224" s="180">
        <v>30700</v>
      </c>
      <c r="J224" s="180">
        <v>0</v>
      </c>
      <c r="K224" s="180">
        <v>0</v>
      </c>
      <c r="L224" s="180">
        <v>0</v>
      </c>
      <c r="M224" s="180">
        <v>0</v>
      </c>
      <c r="N224" s="180">
        <v>0</v>
      </c>
      <c r="O224" s="180">
        <v>0</v>
      </c>
      <c r="P224" s="180">
        <v>0</v>
      </c>
      <c r="Q224" s="180">
        <v>0</v>
      </c>
      <c r="R224" s="180">
        <v>0</v>
      </c>
    </row>
    <row r="225" spans="1:18" ht="24">
      <c r="A225" s="172"/>
      <c r="B225" s="172"/>
      <c r="C225" s="172" t="s">
        <v>76</v>
      </c>
      <c r="D225" s="173" t="s">
        <v>77</v>
      </c>
      <c r="E225" s="180">
        <v>3000</v>
      </c>
      <c r="F225" s="180">
        <v>3000</v>
      </c>
      <c r="G225" s="180">
        <v>3000</v>
      </c>
      <c r="H225" s="180">
        <v>0</v>
      </c>
      <c r="I225" s="180">
        <v>3000</v>
      </c>
      <c r="J225" s="180">
        <v>0</v>
      </c>
      <c r="K225" s="180">
        <v>0</v>
      </c>
      <c r="L225" s="180">
        <v>0</v>
      </c>
      <c r="M225" s="180">
        <v>0</v>
      </c>
      <c r="N225" s="180">
        <v>0</v>
      </c>
      <c r="O225" s="180">
        <v>0</v>
      </c>
      <c r="P225" s="180">
        <v>0</v>
      </c>
      <c r="Q225" s="180">
        <v>0</v>
      </c>
      <c r="R225" s="180">
        <v>0</v>
      </c>
    </row>
    <row r="226" spans="1:18" ht="36">
      <c r="A226" s="172"/>
      <c r="B226" s="172"/>
      <c r="C226" s="172" t="s">
        <v>52</v>
      </c>
      <c r="D226" s="173" t="s">
        <v>53</v>
      </c>
      <c r="E226" s="180">
        <v>5000</v>
      </c>
      <c r="F226" s="180">
        <v>5000</v>
      </c>
      <c r="G226" s="180">
        <v>5000</v>
      </c>
      <c r="H226" s="180">
        <v>0</v>
      </c>
      <c r="I226" s="180">
        <v>5000</v>
      </c>
      <c r="J226" s="180">
        <v>0</v>
      </c>
      <c r="K226" s="180">
        <v>0</v>
      </c>
      <c r="L226" s="180">
        <v>0</v>
      </c>
      <c r="M226" s="180">
        <v>0</v>
      </c>
      <c r="N226" s="180">
        <v>0</v>
      </c>
      <c r="O226" s="180">
        <v>0</v>
      </c>
      <c r="P226" s="180">
        <v>0</v>
      </c>
      <c r="Q226" s="180">
        <v>0</v>
      </c>
      <c r="R226" s="180">
        <v>0</v>
      </c>
    </row>
    <row r="227" spans="1:18" ht="12.75">
      <c r="A227" s="172"/>
      <c r="B227" s="172"/>
      <c r="C227" s="172" t="s">
        <v>26</v>
      </c>
      <c r="D227" s="173" t="s">
        <v>27</v>
      </c>
      <c r="E227" s="180">
        <v>3000</v>
      </c>
      <c r="F227" s="180">
        <v>3000</v>
      </c>
      <c r="G227" s="180">
        <v>3000</v>
      </c>
      <c r="H227" s="180">
        <v>0</v>
      </c>
      <c r="I227" s="180">
        <v>3000</v>
      </c>
      <c r="J227" s="180">
        <v>0</v>
      </c>
      <c r="K227" s="180">
        <v>0</v>
      </c>
      <c r="L227" s="180">
        <v>0</v>
      </c>
      <c r="M227" s="180">
        <v>0</v>
      </c>
      <c r="N227" s="180">
        <v>0</v>
      </c>
      <c r="O227" s="180">
        <v>0</v>
      </c>
      <c r="P227" s="180">
        <v>0</v>
      </c>
      <c r="Q227" s="180">
        <v>0</v>
      </c>
      <c r="R227" s="180">
        <v>0</v>
      </c>
    </row>
    <row r="228" spans="1:18" ht="24">
      <c r="A228" s="172"/>
      <c r="B228" s="172"/>
      <c r="C228" s="172" t="s">
        <v>56</v>
      </c>
      <c r="D228" s="173" t="s">
        <v>57</v>
      </c>
      <c r="E228" s="180">
        <v>84511</v>
      </c>
      <c r="F228" s="180">
        <v>84511</v>
      </c>
      <c r="G228" s="180">
        <v>84511</v>
      </c>
      <c r="H228" s="180">
        <v>0</v>
      </c>
      <c r="I228" s="180">
        <v>84511</v>
      </c>
      <c r="J228" s="180">
        <v>0</v>
      </c>
      <c r="K228" s="180">
        <v>0</v>
      </c>
      <c r="L228" s="180">
        <v>0</v>
      </c>
      <c r="M228" s="180">
        <v>0</v>
      </c>
      <c r="N228" s="180">
        <v>0</v>
      </c>
      <c r="O228" s="180">
        <v>0</v>
      </c>
      <c r="P228" s="180">
        <v>0</v>
      </c>
      <c r="Q228" s="180">
        <v>0</v>
      </c>
      <c r="R228" s="180">
        <v>0</v>
      </c>
    </row>
    <row r="229" spans="1:18" ht="12.75">
      <c r="A229" s="176"/>
      <c r="B229" s="176" t="s">
        <v>509</v>
      </c>
      <c r="C229" s="176"/>
      <c r="D229" s="177" t="s">
        <v>510</v>
      </c>
      <c r="E229" s="179">
        <v>7236478</v>
      </c>
      <c r="F229" s="179">
        <v>6136478</v>
      </c>
      <c r="G229" s="179">
        <v>5753895</v>
      </c>
      <c r="H229" s="179">
        <v>4565009</v>
      </c>
      <c r="I229" s="179">
        <v>1188886</v>
      </c>
      <c r="J229" s="179">
        <v>349920</v>
      </c>
      <c r="K229" s="179">
        <v>32663</v>
      </c>
      <c r="L229" s="179">
        <v>0</v>
      </c>
      <c r="M229" s="179">
        <v>0</v>
      </c>
      <c r="N229" s="179">
        <v>0</v>
      </c>
      <c r="O229" s="179">
        <v>1100000</v>
      </c>
      <c r="P229" s="179">
        <v>1100000</v>
      </c>
      <c r="Q229" s="179">
        <v>0</v>
      </c>
      <c r="R229" s="179">
        <v>0</v>
      </c>
    </row>
    <row r="230" spans="1:18" ht="36">
      <c r="A230" s="172"/>
      <c r="B230" s="172"/>
      <c r="C230" s="172" t="s">
        <v>101</v>
      </c>
      <c r="D230" s="173" t="s">
        <v>102</v>
      </c>
      <c r="E230" s="180">
        <v>349920</v>
      </c>
      <c r="F230" s="180">
        <v>349920</v>
      </c>
      <c r="G230" s="180">
        <v>0</v>
      </c>
      <c r="H230" s="180">
        <v>0</v>
      </c>
      <c r="I230" s="180">
        <v>0</v>
      </c>
      <c r="J230" s="180">
        <v>349920</v>
      </c>
      <c r="K230" s="180">
        <v>0</v>
      </c>
      <c r="L230" s="180">
        <v>0</v>
      </c>
      <c r="M230" s="180">
        <v>0</v>
      </c>
      <c r="N230" s="180">
        <v>0</v>
      </c>
      <c r="O230" s="180">
        <v>0</v>
      </c>
      <c r="P230" s="180">
        <v>0</v>
      </c>
      <c r="Q230" s="180">
        <v>0</v>
      </c>
      <c r="R230" s="180">
        <v>0</v>
      </c>
    </row>
    <row r="231" spans="1:18" ht="24">
      <c r="A231" s="172"/>
      <c r="B231" s="172"/>
      <c r="C231" s="172" t="s">
        <v>64</v>
      </c>
      <c r="D231" s="173" t="s">
        <v>65</v>
      </c>
      <c r="E231" s="180">
        <v>29527</v>
      </c>
      <c r="F231" s="180">
        <v>29527</v>
      </c>
      <c r="G231" s="180">
        <v>0</v>
      </c>
      <c r="H231" s="180">
        <v>0</v>
      </c>
      <c r="I231" s="180">
        <v>0</v>
      </c>
      <c r="J231" s="180">
        <v>0</v>
      </c>
      <c r="K231" s="180">
        <v>29527</v>
      </c>
      <c r="L231" s="180">
        <v>0</v>
      </c>
      <c r="M231" s="180">
        <v>0</v>
      </c>
      <c r="N231" s="180">
        <v>0</v>
      </c>
      <c r="O231" s="180">
        <v>0</v>
      </c>
      <c r="P231" s="180">
        <v>0</v>
      </c>
      <c r="Q231" s="180">
        <v>0</v>
      </c>
      <c r="R231" s="180">
        <v>0</v>
      </c>
    </row>
    <row r="232" spans="1:18" ht="12.75">
      <c r="A232" s="172"/>
      <c r="B232" s="172"/>
      <c r="C232" s="172" t="s">
        <v>99</v>
      </c>
      <c r="D232" s="173" t="s">
        <v>100</v>
      </c>
      <c r="E232" s="180">
        <v>3136</v>
      </c>
      <c r="F232" s="180">
        <v>3136</v>
      </c>
      <c r="G232" s="180">
        <v>0</v>
      </c>
      <c r="H232" s="180">
        <v>0</v>
      </c>
      <c r="I232" s="180">
        <v>0</v>
      </c>
      <c r="J232" s="180">
        <v>0</v>
      </c>
      <c r="K232" s="180">
        <v>3136</v>
      </c>
      <c r="L232" s="180">
        <v>0</v>
      </c>
      <c r="M232" s="180">
        <v>0</v>
      </c>
      <c r="N232" s="180">
        <v>0</v>
      </c>
      <c r="O232" s="180">
        <v>0</v>
      </c>
      <c r="P232" s="180">
        <v>0</v>
      </c>
      <c r="Q232" s="180">
        <v>0</v>
      </c>
      <c r="R232" s="180">
        <v>0</v>
      </c>
    </row>
    <row r="233" spans="1:18" ht="24">
      <c r="A233" s="172"/>
      <c r="B233" s="172"/>
      <c r="C233" s="172" t="s">
        <v>44</v>
      </c>
      <c r="D233" s="173" t="s">
        <v>45</v>
      </c>
      <c r="E233" s="180">
        <v>3594145</v>
      </c>
      <c r="F233" s="180">
        <v>3594145</v>
      </c>
      <c r="G233" s="180">
        <v>3594145</v>
      </c>
      <c r="H233" s="180">
        <v>3594145</v>
      </c>
      <c r="I233" s="180">
        <v>0</v>
      </c>
      <c r="J233" s="180">
        <v>0</v>
      </c>
      <c r="K233" s="180">
        <v>0</v>
      </c>
      <c r="L233" s="180">
        <v>0</v>
      </c>
      <c r="M233" s="180">
        <v>0</v>
      </c>
      <c r="N233" s="180">
        <v>0</v>
      </c>
      <c r="O233" s="180">
        <v>0</v>
      </c>
      <c r="P233" s="180">
        <v>0</v>
      </c>
      <c r="Q233" s="180">
        <v>0</v>
      </c>
      <c r="R233" s="180">
        <v>0</v>
      </c>
    </row>
    <row r="234" spans="1:18" ht="24">
      <c r="A234" s="172"/>
      <c r="B234" s="172"/>
      <c r="C234" s="172" t="s">
        <v>46</v>
      </c>
      <c r="D234" s="173" t="s">
        <v>47</v>
      </c>
      <c r="E234" s="180">
        <v>275763</v>
      </c>
      <c r="F234" s="180">
        <v>275763</v>
      </c>
      <c r="G234" s="180">
        <v>275763</v>
      </c>
      <c r="H234" s="180">
        <v>275763</v>
      </c>
      <c r="I234" s="180">
        <v>0</v>
      </c>
      <c r="J234" s="180">
        <v>0</v>
      </c>
      <c r="K234" s="180">
        <v>0</v>
      </c>
      <c r="L234" s="180">
        <v>0</v>
      </c>
      <c r="M234" s="180">
        <v>0</v>
      </c>
      <c r="N234" s="180">
        <v>0</v>
      </c>
      <c r="O234" s="180">
        <v>0</v>
      </c>
      <c r="P234" s="180">
        <v>0</v>
      </c>
      <c r="Q234" s="180">
        <v>0</v>
      </c>
      <c r="R234" s="180">
        <v>0</v>
      </c>
    </row>
    <row r="235" spans="1:18" ht="24">
      <c r="A235" s="172"/>
      <c r="B235" s="172"/>
      <c r="C235" s="172" t="s">
        <v>48</v>
      </c>
      <c r="D235" s="173" t="s">
        <v>49</v>
      </c>
      <c r="E235" s="180">
        <v>598288</v>
      </c>
      <c r="F235" s="180">
        <v>598288</v>
      </c>
      <c r="G235" s="180">
        <v>598288</v>
      </c>
      <c r="H235" s="180">
        <v>598288</v>
      </c>
      <c r="I235" s="180">
        <v>0</v>
      </c>
      <c r="J235" s="180">
        <v>0</v>
      </c>
      <c r="K235" s="180">
        <v>0</v>
      </c>
      <c r="L235" s="180">
        <v>0</v>
      </c>
      <c r="M235" s="180">
        <v>0</v>
      </c>
      <c r="N235" s="180">
        <v>0</v>
      </c>
      <c r="O235" s="180">
        <v>0</v>
      </c>
      <c r="P235" s="180">
        <v>0</v>
      </c>
      <c r="Q235" s="180">
        <v>0</v>
      </c>
      <c r="R235" s="180">
        <v>0</v>
      </c>
    </row>
    <row r="236" spans="1:18" ht="12.75">
      <c r="A236" s="172"/>
      <c r="B236" s="172"/>
      <c r="C236" s="172" t="s">
        <v>50</v>
      </c>
      <c r="D236" s="173" t="s">
        <v>51</v>
      </c>
      <c r="E236" s="180">
        <v>94813</v>
      </c>
      <c r="F236" s="180">
        <v>94813</v>
      </c>
      <c r="G236" s="180">
        <v>94813</v>
      </c>
      <c r="H236" s="180">
        <v>94813</v>
      </c>
      <c r="I236" s="180">
        <v>0</v>
      </c>
      <c r="J236" s="180">
        <v>0</v>
      </c>
      <c r="K236" s="180">
        <v>0</v>
      </c>
      <c r="L236" s="180">
        <v>0</v>
      </c>
      <c r="M236" s="180">
        <v>0</v>
      </c>
      <c r="N236" s="180">
        <v>0</v>
      </c>
      <c r="O236" s="180">
        <v>0</v>
      </c>
      <c r="P236" s="180">
        <v>0</v>
      </c>
      <c r="Q236" s="180">
        <v>0</v>
      </c>
      <c r="R236" s="180">
        <v>0</v>
      </c>
    </row>
    <row r="237" spans="1:18" ht="12.75">
      <c r="A237" s="172"/>
      <c r="B237" s="172"/>
      <c r="C237" s="172" t="s">
        <v>38</v>
      </c>
      <c r="D237" s="173" t="s">
        <v>39</v>
      </c>
      <c r="E237" s="180">
        <v>2000</v>
      </c>
      <c r="F237" s="180">
        <v>2000</v>
      </c>
      <c r="G237" s="180">
        <v>2000</v>
      </c>
      <c r="H237" s="180">
        <v>2000</v>
      </c>
      <c r="I237" s="180">
        <v>0</v>
      </c>
      <c r="J237" s="180">
        <v>0</v>
      </c>
      <c r="K237" s="180">
        <v>0</v>
      </c>
      <c r="L237" s="180">
        <v>0</v>
      </c>
      <c r="M237" s="180">
        <v>0</v>
      </c>
      <c r="N237" s="180">
        <v>0</v>
      </c>
      <c r="O237" s="180">
        <v>0</v>
      </c>
      <c r="P237" s="180">
        <v>0</v>
      </c>
      <c r="Q237" s="180">
        <v>0</v>
      </c>
      <c r="R237" s="180">
        <v>0</v>
      </c>
    </row>
    <row r="238" spans="1:18" ht="12.75">
      <c r="A238" s="172"/>
      <c r="B238" s="172"/>
      <c r="C238" s="172" t="s">
        <v>35</v>
      </c>
      <c r="D238" s="173" t="s">
        <v>36</v>
      </c>
      <c r="E238" s="180">
        <v>200000</v>
      </c>
      <c r="F238" s="180">
        <v>200000</v>
      </c>
      <c r="G238" s="180">
        <v>200000</v>
      </c>
      <c r="H238" s="180">
        <v>0</v>
      </c>
      <c r="I238" s="180">
        <v>200000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80">
        <v>0</v>
      </c>
      <c r="Q238" s="180">
        <v>0</v>
      </c>
      <c r="R238" s="180">
        <v>0</v>
      </c>
    </row>
    <row r="239" spans="1:18" ht="12.75">
      <c r="A239" s="172"/>
      <c r="B239" s="172"/>
      <c r="C239" s="172" t="s">
        <v>72</v>
      </c>
      <c r="D239" s="173" t="s">
        <v>73</v>
      </c>
      <c r="E239" s="180">
        <v>460000</v>
      </c>
      <c r="F239" s="180">
        <v>460000</v>
      </c>
      <c r="G239" s="180">
        <v>460000</v>
      </c>
      <c r="H239" s="180">
        <v>0</v>
      </c>
      <c r="I239" s="180">
        <v>460000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80">
        <v>0</v>
      </c>
      <c r="Q239" s="180">
        <v>0</v>
      </c>
      <c r="R239" s="180">
        <v>0</v>
      </c>
    </row>
    <row r="240" spans="1:18" ht="12.75">
      <c r="A240" s="172"/>
      <c r="B240" s="172"/>
      <c r="C240" s="172" t="s">
        <v>40</v>
      </c>
      <c r="D240" s="173" t="s">
        <v>41</v>
      </c>
      <c r="E240" s="180">
        <v>124500</v>
      </c>
      <c r="F240" s="180">
        <v>124500</v>
      </c>
      <c r="G240" s="180">
        <v>124500</v>
      </c>
      <c r="H240" s="180">
        <v>0</v>
      </c>
      <c r="I240" s="180">
        <v>124500</v>
      </c>
      <c r="J240" s="180">
        <v>0</v>
      </c>
      <c r="K240" s="180">
        <v>0</v>
      </c>
      <c r="L240" s="180">
        <v>0</v>
      </c>
      <c r="M240" s="180">
        <v>0</v>
      </c>
      <c r="N240" s="180">
        <v>0</v>
      </c>
      <c r="O240" s="180">
        <v>0</v>
      </c>
      <c r="P240" s="180">
        <v>0</v>
      </c>
      <c r="Q240" s="180">
        <v>0</v>
      </c>
      <c r="R240" s="180">
        <v>0</v>
      </c>
    </row>
    <row r="241" spans="1:18" ht="12.75">
      <c r="A241" s="172"/>
      <c r="B241" s="172"/>
      <c r="C241" s="172" t="s">
        <v>74</v>
      </c>
      <c r="D241" s="173" t="s">
        <v>75</v>
      </c>
      <c r="E241" s="180">
        <v>9000</v>
      </c>
      <c r="F241" s="180">
        <v>9000</v>
      </c>
      <c r="G241" s="180">
        <v>9000</v>
      </c>
      <c r="H241" s="180">
        <v>0</v>
      </c>
      <c r="I241" s="180">
        <v>9000</v>
      </c>
      <c r="J241" s="180">
        <v>0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0">
        <v>0</v>
      </c>
      <c r="Q241" s="180">
        <v>0</v>
      </c>
      <c r="R241" s="180">
        <v>0</v>
      </c>
    </row>
    <row r="242" spans="1:18" ht="12.75">
      <c r="A242" s="172"/>
      <c r="B242" s="172"/>
      <c r="C242" s="172" t="s">
        <v>20</v>
      </c>
      <c r="D242" s="173" t="s">
        <v>21</v>
      </c>
      <c r="E242" s="180">
        <v>161080</v>
      </c>
      <c r="F242" s="180">
        <v>161080</v>
      </c>
      <c r="G242" s="180">
        <v>161080</v>
      </c>
      <c r="H242" s="180">
        <v>0</v>
      </c>
      <c r="I242" s="180">
        <v>161080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</row>
    <row r="243" spans="1:18" ht="24">
      <c r="A243" s="172"/>
      <c r="B243" s="172"/>
      <c r="C243" s="172" t="s">
        <v>76</v>
      </c>
      <c r="D243" s="173" t="s">
        <v>77</v>
      </c>
      <c r="E243" s="180">
        <v>8000</v>
      </c>
      <c r="F243" s="180">
        <v>8000</v>
      </c>
      <c r="G243" s="180">
        <v>8000</v>
      </c>
      <c r="H243" s="180">
        <v>0</v>
      </c>
      <c r="I243" s="180">
        <v>8000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80">
        <v>0</v>
      </c>
      <c r="Q243" s="180">
        <v>0</v>
      </c>
      <c r="R243" s="180">
        <v>0</v>
      </c>
    </row>
    <row r="244" spans="1:18" ht="36">
      <c r="A244" s="172"/>
      <c r="B244" s="172"/>
      <c r="C244" s="172" t="s">
        <v>52</v>
      </c>
      <c r="D244" s="173" t="s">
        <v>53</v>
      </c>
      <c r="E244" s="180">
        <v>17000</v>
      </c>
      <c r="F244" s="180">
        <v>17000</v>
      </c>
      <c r="G244" s="180">
        <v>17000</v>
      </c>
      <c r="H244" s="180">
        <v>0</v>
      </c>
      <c r="I244" s="180">
        <v>17000</v>
      </c>
      <c r="J244" s="180">
        <v>0</v>
      </c>
      <c r="K244" s="180">
        <v>0</v>
      </c>
      <c r="L244" s="180">
        <v>0</v>
      </c>
      <c r="M244" s="180">
        <v>0</v>
      </c>
      <c r="N244" s="180">
        <v>0</v>
      </c>
      <c r="O244" s="180">
        <v>0</v>
      </c>
      <c r="P244" s="180">
        <v>0</v>
      </c>
      <c r="Q244" s="180">
        <v>0</v>
      </c>
      <c r="R244" s="180">
        <v>0</v>
      </c>
    </row>
    <row r="245" spans="1:18" ht="36">
      <c r="A245" s="172"/>
      <c r="B245" s="172"/>
      <c r="C245" s="172" t="s">
        <v>42</v>
      </c>
      <c r="D245" s="173" t="s">
        <v>43</v>
      </c>
      <c r="E245" s="180">
        <v>186306</v>
      </c>
      <c r="F245" s="180">
        <v>186306</v>
      </c>
      <c r="G245" s="180">
        <v>186306</v>
      </c>
      <c r="H245" s="180">
        <v>0</v>
      </c>
      <c r="I245" s="180">
        <v>186306</v>
      </c>
      <c r="J245" s="180">
        <v>0</v>
      </c>
      <c r="K245" s="180">
        <v>0</v>
      </c>
      <c r="L245" s="180">
        <v>0</v>
      </c>
      <c r="M245" s="180">
        <v>0</v>
      </c>
      <c r="N245" s="180">
        <v>0</v>
      </c>
      <c r="O245" s="180">
        <v>0</v>
      </c>
      <c r="P245" s="180">
        <v>0</v>
      </c>
      <c r="Q245" s="180">
        <v>0</v>
      </c>
      <c r="R245" s="180">
        <v>0</v>
      </c>
    </row>
    <row r="246" spans="1:18" ht="12.75">
      <c r="A246" s="172"/>
      <c r="B246" s="172"/>
      <c r="C246" s="172" t="s">
        <v>54</v>
      </c>
      <c r="D246" s="173" t="s">
        <v>55</v>
      </c>
      <c r="E246" s="180">
        <v>3000</v>
      </c>
      <c r="F246" s="180">
        <v>3000</v>
      </c>
      <c r="G246" s="180">
        <v>3000</v>
      </c>
      <c r="H246" s="180">
        <v>0</v>
      </c>
      <c r="I246" s="180">
        <v>3000</v>
      </c>
      <c r="J246" s="180">
        <v>0</v>
      </c>
      <c r="K246" s="180">
        <v>0</v>
      </c>
      <c r="L246" s="180">
        <v>0</v>
      </c>
      <c r="M246" s="180">
        <v>0</v>
      </c>
      <c r="N246" s="180">
        <v>0</v>
      </c>
      <c r="O246" s="180">
        <v>0</v>
      </c>
      <c r="P246" s="180">
        <v>0</v>
      </c>
      <c r="Q246" s="180">
        <v>0</v>
      </c>
      <c r="R246" s="180">
        <v>0</v>
      </c>
    </row>
    <row r="247" spans="1:18" ht="12.75">
      <c r="A247" s="172"/>
      <c r="B247" s="172"/>
      <c r="C247" s="172" t="s">
        <v>26</v>
      </c>
      <c r="D247" s="173" t="s">
        <v>27</v>
      </c>
      <c r="E247" s="180">
        <v>13000</v>
      </c>
      <c r="F247" s="180">
        <v>13000</v>
      </c>
      <c r="G247" s="180">
        <v>13000</v>
      </c>
      <c r="H247" s="180">
        <v>0</v>
      </c>
      <c r="I247" s="180">
        <v>13000</v>
      </c>
      <c r="J247" s="180">
        <v>0</v>
      </c>
      <c r="K247" s="180">
        <v>0</v>
      </c>
      <c r="L247" s="180">
        <v>0</v>
      </c>
      <c r="M247" s="180">
        <v>0</v>
      </c>
      <c r="N247" s="180">
        <v>0</v>
      </c>
      <c r="O247" s="180">
        <v>0</v>
      </c>
      <c r="P247" s="180">
        <v>0</v>
      </c>
      <c r="Q247" s="180">
        <v>0</v>
      </c>
      <c r="R247" s="180">
        <v>0</v>
      </c>
    </row>
    <row r="248" spans="1:18" ht="36">
      <c r="A248" s="172"/>
      <c r="B248" s="172"/>
      <c r="C248" s="172" t="s">
        <v>60</v>
      </c>
      <c r="D248" s="173" t="s">
        <v>61</v>
      </c>
      <c r="E248" s="180">
        <v>4000</v>
      </c>
      <c r="F248" s="180">
        <v>4000</v>
      </c>
      <c r="G248" s="180">
        <v>4000</v>
      </c>
      <c r="H248" s="180">
        <v>0</v>
      </c>
      <c r="I248" s="180">
        <v>4000</v>
      </c>
      <c r="J248" s="180">
        <v>0</v>
      </c>
      <c r="K248" s="180">
        <v>0</v>
      </c>
      <c r="L248" s="180">
        <v>0</v>
      </c>
      <c r="M248" s="180">
        <v>0</v>
      </c>
      <c r="N248" s="180">
        <v>0</v>
      </c>
      <c r="O248" s="180">
        <v>0</v>
      </c>
      <c r="P248" s="180">
        <v>0</v>
      </c>
      <c r="Q248" s="180">
        <v>0</v>
      </c>
      <c r="R248" s="180">
        <v>0</v>
      </c>
    </row>
    <row r="249" spans="1:18" ht="36">
      <c r="A249" s="172"/>
      <c r="B249" s="172"/>
      <c r="C249" s="172" t="s">
        <v>80</v>
      </c>
      <c r="D249" s="173" t="s">
        <v>81</v>
      </c>
      <c r="E249" s="180">
        <v>3000</v>
      </c>
      <c r="F249" s="180">
        <v>3000</v>
      </c>
      <c r="G249" s="180">
        <v>3000</v>
      </c>
      <c r="H249" s="180">
        <v>0</v>
      </c>
      <c r="I249" s="180">
        <v>3000</v>
      </c>
      <c r="J249" s="180">
        <v>0</v>
      </c>
      <c r="K249" s="180">
        <v>0</v>
      </c>
      <c r="L249" s="180">
        <v>0</v>
      </c>
      <c r="M249" s="180">
        <v>0</v>
      </c>
      <c r="N249" s="180">
        <v>0</v>
      </c>
      <c r="O249" s="180">
        <v>0</v>
      </c>
      <c r="P249" s="180">
        <v>0</v>
      </c>
      <c r="Q249" s="180">
        <v>0</v>
      </c>
      <c r="R249" s="180">
        <v>0</v>
      </c>
    </row>
    <row r="250" spans="1:18" ht="24">
      <c r="A250" s="172"/>
      <c r="B250" s="172"/>
      <c r="C250" s="172" t="s">
        <v>37</v>
      </c>
      <c r="D250" s="173" t="s">
        <v>29</v>
      </c>
      <c r="E250" s="180">
        <v>1100000</v>
      </c>
      <c r="F250" s="180">
        <v>0</v>
      </c>
      <c r="G250" s="180">
        <v>0</v>
      </c>
      <c r="H250" s="180">
        <v>0</v>
      </c>
      <c r="I250" s="180">
        <v>0</v>
      </c>
      <c r="J250" s="180">
        <v>0</v>
      </c>
      <c r="K250" s="180">
        <v>0</v>
      </c>
      <c r="L250" s="180">
        <v>0</v>
      </c>
      <c r="M250" s="180">
        <v>0</v>
      </c>
      <c r="N250" s="180">
        <v>0</v>
      </c>
      <c r="O250" s="180">
        <v>1100000</v>
      </c>
      <c r="P250" s="180">
        <v>1100000</v>
      </c>
      <c r="Q250" s="180">
        <v>0</v>
      </c>
      <c r="R250" s="180">
        <v>0</v>
      </c>
    </row>
    <row r="251" spans="1:18" ht="12.75">
      <c r="A251" s="176"/>
      <c r="B251" s="176" t="s">
        <v>105</v>
      </c>
      <c r="C251" s="176"/>
      <c r="D251" s="177" t="s">
        <v>511</v>
      </c>
      <c r="E251" s="179">
        <v>582639</v>
      </c>
      <c r="F251" s="179">
        <v>582639</v>
      </c>
      <c r="G251" s="179">
        <v>582139</v>
      </c>
      <c r="H251" s="179">
        <v>40019</v>
      </c>
      <c r="I251" s="179">
        <v>542120</v>
      </c>
      <c r="J251" s="179">
        <v>0</v>
      </c>
      <c r="K251" s="179">
        <v>500</v>
      </c>
      <c r="L251" s="179">
        <v>0</v>
      </c>
      <c r="M251" s="179">
        <v>0</v>
      </c>
      <c r="N251" s="179">
        <v>0</v>
      </c>
      <c r="O251" s="179">
        <v>0</v>
      </c>
      <c r="P251" s="179">
        <v>0</v>
      </c>
      <c r="Q251" s="179">
        <v>0</v>
      </c>
      <c r="R251" s="179">
        <v>0</v>
      </c>
    </row>
    <row r="252" spans="1:18" ht="24">
      <c r="A252" s="172"/>
      <c r="B252" s="172"/>
      <c r="C252" s="172" t="s">
        <v>64</v>
      </c>
      <c r="D252" s="173" t="s">
        <v>65</v>
      </c>
      <c r="E252" s="180">
        <v>500</v>
      </c>
      <c r="F252" s="180">
        <v>500</v>
      </c>
      <c r="G252" s="180">
        <v>0</v>
      </c>
      <c r="H252" s="180">
        <v>0</v>
      </c>
      <c r="I252" s="180">
        <v>0</v>
      </c>
      <c r="J252" s="180">
        <v>0</v>
      </c>
      <c r="K252" s="180">
        <v>500</v>
      </c>
      <c r="L252" s="180">
        <v>0</v>
      </c>
      <c r="M252" s="180">
        <v>0</v>
      </c>
      <c r="N252" s="180">
        <v>0</v>
      </c>
      <c r="O252" s="180">
        <v>0</v>
      </c>
      <c r="P252" s="180">
        <v>0</v>
      </c>
      <c r="Q252" s="180">
        <v>0</v>
      </c>
      <c r="R252" s="180">
        <v>0</v>
      </c>
    </row>
    <row r="253" spans="1:18" ht="24">
      <c r="A253" s="172"/>
      <c r="B253" s="172"/>
      <c r="C253" s="172" t="s">
        <v>44</v>
      </c>
      <c r="D253" s="173" t="s">
        <v>45</v>
      </c>
      <c r="E253" s="180">
        <v>31456</v>
      </c>
      <c r="F253" s="180">
        <v>31456</v>
      </c>
      <c r="G253" s="180">
        <v>31456</v>
      </c>
      <c r="H253" s="180">
        <v>31456</v>
      </c>
      <c r="I253" s="180">
        <v>0</v>
      </c>
      <c r="J253" s="180">
        <v>0</v>
      </c>
      <c r="K253" s="180">
        <v>0</v>
      </c>
      <c r="L253" s="180">
        <v>0</v>
      </c>
      <c r="M253" s="180">
        <v>0</v>
      </c>
      <c r="N253" s="180">
        <v>0</v>
      </c>
      <c r="O253" s="180">
        <v>0</v>
      </c>
      <c r="P253" s="180">
        <v>0</v>
      </c>
      <c r="Q253" s="180">
        <v>0</v>
      </c>
      <c r="R253" s="180">
        <v>0</v>
      </c>
    </row>
    <row r="254" spans="1:18" ht="24">
      <c r="A254" s="172"/>
      <c r="B254" s="172"/>
      <c r="C254" s="172" t="s">
        <v>46</v>
      </c>
      <c r="D254" s="173" t="s">
        <v>47</v>
      </c>
      <c r="E254" s="180">
        <v>2519</v>
      </c>
      <c r="F254" s="180">
        <v>2519</v>
      </c>
      <c r="G254" s="180">
        <v>2519</v>
      </c>
      <c r="H254" s="180">
        <v>2519</v>
      </c>
      <c r="I254" s="180">
        <v>0</v>
      </c>
      <c r="J254" s="180">
        <v>0</v>
      </c>
      <c r="K254" s="180">
        <v>0</v>
      </c>
      <c r="L254" s="180">
        <v>0</v>
      </c>
      <c r="M254" s="180">
        <v>0</v>
      </c>
      <c r="N254" s="180">
        <v>0</v>
      </c>
      <c r="O254" s="180">
        <v>0</v>
      </c>
      <c r="P254" s="180">
        <v>0</v>
      </c>
      <c r="Q254" s="180">
        <v>0</v>
      </c>
      <c r="R254" s="180">
        <v>0</v>
      </c>
    </row>
    <row r="255" spans="1:18" ht="24">
      <c r="A255" s="172"/>
      <c r="B255" s="172"/>
      <c r="C255" s="172" t="s">
        <v>48</v>
      </c>
      <c r="D255" s="173" t="s">
        <v>49</v>
      </c>
      <c r="E255" s="180">
        <v>5212</v>
      </c>
      <c r="F255" s="180">
        <v>5212</v>
      </c>
      <c r="G255" s="180">
        <v>5212</v>
      </c>
      <c r="H255" s="180">
        <v>5212</v>
      </c>
      <c r="I255" s="180">
        <v>0</v>
      </c>
      <c r="J255" s="180">
        <v>0</v>
      </c>
      <c r="K255" s="180">
        <v>0</v>
      </c>
      <c r="L255" s="180">
        <v>0</v>
      </c>
      <c r="M255" s="180">
        <v>0</v>
      </c>
      <c r="N255" s="180">
        <v>0</v>
      </c>
      <c r="O255" s="180">
        <v>0</v>
      </c>
      <c r="P255" s="180">
        <v>0</v>
      </c>
      <c r="Q255" s="180">
        <v>0</v>
      </c>
      <c r="R255" s="180">
        <v>0</v>
      </c>
    </row>
    <row r="256" spans="1:18" ht="12.75">
      <c r="A256" s="172"/>
      <c r="B256" s="172"/>
      <c r="C256" s="172" t="s">
        <v>50</v>
      </c>
      <c r="D256" s="173" t="s">
        <v>51</v>
      </c>
      <c r="E256" s="180">
        <v>832</v>
      </c>
      <c r="F256" s="180">
        <v>832</v>
      </c>
      <c r="G256" s="180">
        <v>832</v>
      </c>
      <c r="H256" s="180">
        <v>832</v>
      </c>
      <c r="I256" s="180">
        <v>0</v>
      </c>
      <c r="J256" s="180">
        <v>0</v>
      </c>
      <c r="K256" s="180">
        <v>0</v>
      </c>
      <c r="L256" s="180">
        <v>0</v>
      </c>
      <c r="M256" s="180">
        <v>0</v>
      </c>
      <c r="N256" s="180">
        <v>0</v>
      </c>
      <c r="O256" s="180">
        <v>0</v>
      </c>
      <c r="P256" s="180">
        <v>0</v>
      </c>
      <c r="Q256" s="180">
        <v>0</v>
      </c>
      <c r="R256" s="180">
        <v>0</v>
      </c>
    </row>
    <row r="257" spans="1:18" ht="12.75">
      <c r="A257" s="172"/>
      <c r="B257" s="172"/>
      <c r="C257" s="172" t="s">
        <v>35</v>
      </c>
      <c r="D257" s="173" t="s">
        <v>36</v>
      </c>
      <c r="E257" s="180">
        <v>38000</v>
      </c>
      <c r="F257" s="180">
        <v>38000</v>
      </c>
      <c r="G257" s="180">
        <v>38000</v>
      </c>
      <c r="H257" s="180">
        <v>0</v>
      </c>
      <c r="I257" s="180">
        <v>38000</v>
      </c>
      <c r="J257" s="180">
        <v>0</v>
      </c>
      <c r="K257" s="180">
        <v>0</v>
      </c>
      <c r="L257" s="180">
        <v>0</v>
      </c>
      <c r="M257" s="180">
        <v>0</v>
      </c>
      <c r="N257" s="180">
        <v>0</v>
      </c>
      <c r="O257" s="180">
        <v>0</v>
      </c>
      <c r="P257" s="180">
        <v>0</v>
      </c>
      <c r="Q257" s="180">
        <v>0</v>
      </c>
      <c r="R257" s="180">
        <v>0</v>
      </c>
    </row>
    <row r="258" spans="1:18" ht="12.75">
      <c r="A258" s="172"/>
      <c r="B258" s="172"/>
      <c r="C258" s="172" t="s">
        <v>20</v>
      </c>
      <c r="D258" s="173" t="s">
        <v>21</v>
      </c>
      <c r="E258" s="180">
        <v>493110</v>
      </c>
      <c r="F258" s="180">
        <v>493110</v>
      </c>
      <c r="G258" s="180">
        <v>493110</v>
      </c>
      <c r="H258" s="180">
        <v>0</v>
      </c>
      <c r="I258" s="180">
        <v>493110</v>
      </c>
      <c r="J258" s="180">
        <v>0</v>
      </c>
      <c r="K258" s="180">
        <v>0</v>
      </c>
      <c r="L258" s="180">
        <v>0</v>
      </c>
      <c r="M258" s="180">
        <v>0</v>
      </c>
      <c r="N258" s="180">
        <v>0</v>
      </c>
      <c r="O258" s="180">
        <v>0</v>
      </c>
      <c r="P258" s="180">
        <v>0</v>
      </c>
      <c r="Q258" s="180">
        <v>0</v>
      </c>
      <c r="R258" s="180">
        <v>0</v>
      </c>
    </row>
    <row r="259" spans="1:18" ht="12.75">
      <c r="A259" s="172"/>
      <c r="B259" s="172"/>
      <c r="C259" s="172" t="s">
        <v>26</v>
      </c>
      <c r="D259" s="173" t="s">
        <v>27</v>
      </c>
      <c r="E259" s="180">
        <v>8000</v>
      </c>
      <c r="F259" s="180">
        <v>8000</v>
      </c>
      <c r="G259" s="180">
        <v>8000</v>
      </c>
      <c r="H259" s="180">
        <v>0</v>
      </c>
      <c r="I259" s="180">
        <v>8000</v>
      </c>
      <c r="J259" s="180">
        <v>0</v>
      </c>
      <c r="K259" s="180">
        <v>0</v>
      </c>
      <c r="L259" s="180">
        <v>0</v>
      </c>
      <c r="M259" s="180">
        <v>0</v>
      </c>
      <c r="N259" s="180">
        <v>0</v>
      </c>
      <c r="O259" s="180">
        <v>0</v>
      </c>
      <c r="P259" s="180">
        <v>0</v>
      </c>
      <c r="Q259" s="180">
        <v>0</v>
      </c>
      <c r="R259" s="180">
        <v>0</v>
      </c>
    </row>
    <row r="260" spans="1:18" ht="24">
      <c r="A260" s="172"/>
      <c r="B260" s="172"/>
      <c r="C260" s="172" t="s">
        <v>56</v>
      </c>
      <c r="D260" s="173" t="s">
        <v>57</v>
      </c>
      <c r="E260" s="180">
        <v>1010</v>
      </c>
      <c r="F260" s="180">
        <v>1010</v>
      </c>
      <c r="G260" s="180">
        <v>1010</v>
      </c>
      <c r="H260" s="180">
        <v>0</v>
      </c>
      <c r="I260" s="180">
        <v>1010</v>
      </c>
      <c r="J260" s="180">
        <v>0</v>
      </c>
      <c r="K260" s="180">
        <v>0</v>
      </c>
      <c r="L260" s="180">
        <v>0</v>
      </c>
      <c r="M260" s="180">
        <v>0</v>
      </c>
      <c r="N260" s="180">
        <v>0</v>
      </c>
      <c r="O260" s="180">
        <v>0</v>
      </c>
      <c r="P260" s="180">
        <v>0</v>
      </c>
      <c r="Q260" s="180">
        <v>0</v>
      </c>
      <c r="R260" s="180">
        <v>0</v>
      </c>
    </row>
    <row r="261" spans="1:18" ht="36">
      <c r="A261" s="172"/>
      <c r="B261" s="172"/>
      <c r="C261" s="172" t="s">
        <v>106</v>
      </c>
      <c r="D261" s="173" t="s">
        <v>107</v>
      </c>
      <c r="E261" s="180">
        <v>2000</v>
      </c>
      <c r="F261" s="180">
        <v>2000</v>
      </c>
      <c r="G261" s="180">
        <v>2000</v>
      </c>
      <c r="H261" s="180">
        <v>0</v>
      </c>
      <c r="I261" s="180">
        <v>2000</v>
      </c>
      <c r="J261" s="180">
        <v>0</v>
      </c>
      <c r="K261" s="180">
        <v>0</v>
      </c>
      <c r="L261" s="180">
        <v>0</v>
      </c>
      <c r="M261" s="180">
        <v>0</v>
      </c>
      <c r="N261" s="180">
        <v>0</v>
      </c>
      <c r="O261" s="180">
        <v>0</v>
      </c>
      <c r="P261" s="180">
        <v>0</v>
      </c>
      <c r="Q261" s="180">
        <v>0</v>
      </c>
      <c r="R261" s="180">
        <v>0</v>
      </c>
    </row>
    <row r="262" spans="1:18" ht="24">
      <c r="A262" s="176"/>
      <c r="B262" s="176" t="s">
        <v>512</v>
      </c>
      <c r="C262" s="176"/>
      <c r="D262" s="177" t="s">
        <v>513</v>
      </c>
      <c r="E262" s="179">
        <v>664066</v>
      </c>
      <c r="F262" s="179">
        <v>664066</v>
      </c>
      <c r="G262" s="179">
        <v>661966</v>
      </c>
      <c r="H262" s="179">
        <v>537434</v>
      </c>
      <c r="I262" s="179">
        <v>124532</v>
      </c>
      <c r="J262" s="179">
        <v>0</v>
      </c>
      <c r="K262" s="179">
        <v>2100</v>
      </c>
      <c r="L262" s="179">
        <v>0</v>
      </c>
      <c r="M262" s="179">
        <v>0</v>
      </c>
      <c r="N262" s="179">
        <v>0</v>
      </c>
      <c r="O262" s="179">
        <v>0</v>
      </c>
      <c r="P262" s="179">
        <v>0</v>
      </c>
      <c r="Q262" s="179">
        <v>0</v>
      </c>
      <c r="R262" s="179">
        <v>0</v>
      </c>
    </row>
    <row r="263" spans="1:18" ht="24">
      <c r="A263" s="172"/>
      <c r="B263" s="172"/>
      <c r="C263" s="172" t="s">
        <v>64</v>
      </c>
      <c r="D263" s="173" t="s">
        <v>65</v>
      </c>
      <c r="E263" s="180">
        <v>2100</v>
      </c>
      <c r="F263" s="180">
        <v>2100</v>
      </c>
      <c r="G263" s="180">
        <v>0</v>
      </c>
      <c r="H263" s="180">
        <v>0</v>
      </c>
      <c r="I263" s="180">
        <v>0</v>
      </c>
      <c r="J263" s="180">
        <v>0</v>
      </c>
      <c r="K263" s="180">
        <v>2100</v>
      </c>
      <c r="L263" s="180">
        <v>0</v>
      </c>
      <c r="M263" s="180">
        <v>0</v>
      </c>
      <c r="N263" s="180">
        <v>0</v>
      </c>
      <c r="O263" s="180">
        <v>0</v>
      </c>
      <c r="P263" s="180">
        <v>0</v>
      </c>
      <c r="Q263" s="180">
        <v>0</v>
      </c>
      <c r="R263" s="180">
        <v>0</v>
      </c>
    </row>
    <row r="264" spans="1:18" ht="24">
      <c r="A264" s="172"/>
      <c r="B264" s="172"/>
      <c r="C264" s="172" t="s">
        <v>44</v>
      </c>
      <c r="D264" s="173" t="s">
        <v>45</v>
      </c>
      <c r="E264" s="180">
        <v>408362</v>
      </c>
      <c r="F264" s="180">
        <v>408362</v>
      </c>
      <c r="G264" s="180">
        <v>408362</v>
      </c>
      <c r="H264" s="180">
        <v>408362</v>
      </c>
      <c r="I264" s="180">
        <v>0</v>
      </c>
      <c r="J264" s="180">
        <v>0</v>
      </c>
      <c r="K264" s="180">
        <v>0</v>
      </c>
      <c r="L264" s="180">
        <v>0</v>
      </c>
      <c r="M264" s="180">
        <v>0</v>
      </c>
      <c r="N264" s="180">
        <v>0</v>
      </c>
      <c r="O264" s="180">
        <v>0</v>
      </c>
      <c r="P264" s="180">
        <v>0</v>
      </c>
      <c r="Q264" s="180">
        <v>0</v>
      </c>
      <c r="R264" s="180">
        <v>0</v>
      </c>
    </row>
    <row r="265" spans="1:18" ht="24">
      <c r="A265" s="172"/>
      <c r="B265" s="172"/>
      <c r="C265" s="172" t="s">
        <v>46</v>
      </c>
      <c r="D265" s="173" t="s">
        <v>47</v>
      </c>
      <c r="E265" s="180">
        <v>37261</v>
      </c>
      <c r="F265" s="180">
        <v>37261</v>
      </c>
      <c r="G265" s="180">
        <v>37261</v>
      </c>
      <c r="H265" s="180">
        <v>37261</v>
      </c>
      <c r="I265" s="180">
        <v>0</v>
      </c>
      <c r="J265" s="180">
        <v>0</v>
      </c>
      <c r="K265" s="180">
        <v>0</v>
      </c>
      <c r="L265" s="180">
        <v>0</v>
      </c>
      <c r="M265" s="180">
        <v>0</v>
      </c>
      <c r="N265" s="180">
        <v>0</v>
      </c>
      <c r="O265" s="180">
        <v>0</v>
      </c>
      <c r="P265" s="180">
        <v>0</v>
      </c>
      <c r="Q265" s="180">
        <v>0</v>
      </c>
      <c r="R265" s="180">
        <v>0</v>
      </c>
    </row>
    <row r="266" spans="1:18" ht="24">
      <c r="A266" s="172"/>
      <c r="B266" s="172"/>
      <c r="C266" s="172" t="s">
        <v>48</v>
      </c>
      <c r="D266" s="173" t="s">
        <v>49</v>
      </c>
      <c r="E266" s="180">
        <v>68893</v>
      </c>
      <c r="F266" s="180">
        <v>68893</v>
      </c>
      <c r="G266" s="180">
        <v>68893</v>
      </c>
      <c r="H266" s="180">
        <v>68893</v>
      </c>
      <c r="I266" s="180">
        <v>0</v>
      </c>
      <c r="J266" s="180">
        <v>0</v>
      </c>
      <c r="K266" s="180">
        <v>0</v>
      </c>
      <c r="L266" s="180">
        <v>0</v>
      </c>
      <c r="M266" s="180">
        <v>0</v>
      </c>
      <c r="N266" s="180">
        <v>0</v>
      </c>
      <c r="O266" s="180">
        <v>0</v>
      </c>
      <c r="P266" s="180">
        <v>0</v>
      </c>
      <c r="Q266" s="180">
        <v>0</v>
      </c>
      <c r="R266" s="180">
        <v>0</v>
      </c>
    </row>
    <row r="267" spans="1:18" ht="12.75">
      <c r="A267" s="172"/>
      <c r="B267" s="172"/>
      <c r="C267" s="172" t="s">
        <v>50</v>
      </c>
      <c r="D267" s="173" t="s">
        <v>51</v>
      </c>
      <c r="E267" s="180">
        <v>10918</v>
      </c>
      <c r="F267" s="180">
        <v>10918</v>
      </c>
      <c r="G267" s="180">
        <v>10918</v>
      </c>
      <c r="H267" s="180">
        <v>10918</v>
      </c>
      <c r="I267" s="180">
        <v>0</v>
      </c>
      <c r="J267" s="180">
        <v>0</v>
      </c>
      <c r="K267" s="180">
        <v>0</v>
      </c>
      <c r="L267" s="180">
        <v>0</v>
      </c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</row>
    <row r="268" spans="1:18" ht="12.75">
      <c r="A268" s="172"/>
      <c r="B268" s="172"/>
      <c r="C268" s="172" t="s">
        <v>38</v>
      </c>
      <c r="D268" s="173" t="s">
        <v>39</v>
      </c>
      <c r="E268" s="180">
        <v>12000</v>
      </c>
      <c r="F268" s="180">
        <v>12000</v>
      </c>
      <c r="G268" s="180">
        <v>12000</v>
      </c>
      <c r="H268" s="180">
        <v>12000</v>
      </c>
      <c r="I268" s="180">
        <v>0</v>
      </c>
      <c r="J268" s="180">
        <v>0</v>
      </c>
      <c r="K268" s="180">
        <v>0</v>
      </c>
      <c r="L268" s="180">
        <v>0</v>
      </c>
      <c r="M268" s="180">
        <v>0</v>
      </c>
      <c r="N268" s="180">
        <v>0</v>
      </c>
      <c r="O268" s="180">
        <v>0</v>
      </c>
      <c r="P268" s="180">
        <v>0</v>
      </c>
      <c r="Q268" s="180">
        <v>0</v>
      </c>
      <c r="R268" s="180">
        <v>0</v>
      </c>
    </row>
    <row r="269" spans="1:18" ht="12.75">
      <c r="A269" s="172"/>
      <c r="B269" s="172"/>
      <c r="C269" s="172" t="s">
        <v>35</v>
      </c>
      <c r="D269" s="173" t="s">
        <v>36</v>
      </c>
      <c r="E269" s="180">
        <v>25000</v>
      </c>
      <c r="F269" s="180">
        <v>25000</v>
      </c>
      <c r="G269" s="180">
        <v>25000</v>
      </c>
      <c r="H269" s="180">
        <v>0</v>
      </c>
      <c r="I269" s="180">
        <v>25000</v>
      </c>
      <c r="J269" s="180">
        <v>0</v>
      </c>
      <c r="K269" s="180">
        <v>0</v>
      </c>
      <c r="L269" s="180">
        <v>0</v>
      </c>
      <c r="M269" s="180">
        <v>0</v>
      </c>
      <c r="N269" s="180">
        <v>0</v>
      </c>
      <c r="O269" s="180">
        <v>0</v>
      </c>
      <c r="P269" s="180">
        <v>0</v>
      </c>
      <c r="Q269" s="180">
        <v>0</v>
      </c>
      <c r="R269" s="180">
        <v>0</v>
      </c>
    </row>
    <row r="270" spans="1:18" ht="12.75">
      <c r="A270" s="172"/>
      <c r="B270" s="172"/>
      <c r="C270" s="172" t="s">
        <v>72</v>
      </c>
      <c r="D270" s="173" t="s">
        <v>73</v>
      </c>
      <c r="E270" s="180">
        <v>18890</v>
      </c>
      <c r="F270" s="180">
        <v>18890</v>
      </c>
      <c r="G270" s="180">
        <v>18890</v>
      </c>
      <c r="H270" s="180">
        <v>0</v>
      </c>
      <c r="I270" s="180">
        <v>18890</v>
      </c>
      <c r="J270" s="180">
        <v>0</v>
      </c>
      <c r="K270" s="180">
        <v>0</v>
      </c>
      <c r="L270" s="180">
        <v>0</v>
      </c>
      <c r="M270" s="180">
        <v>0</v>
      </c>
      <c r="N270" s="180">
        <v>0</v>
      </c>
      <c r="O270" s="180">
        <v>0</v>
      </c>
      <c r="P270" s="180">
        <v>0</v>
      </c>
      <c r="Q270" s="180">
        <v>0</v>
      </c>
      <c r="R270" s="180">
        <v>0</v>
      </c>
    </row>
    <row r="271" spans="1:18" ht="12.75">
      <c r="A271" s="172"/>
      <c r="B271" s="172"/>
      <c r="C271" s="172" t="s">
        <v>40</v>
      </c>
      <c r="D271" s="173" t="s">
        <v>41</v>
      </c>
      <c r="E271" s="180">
        <v>6000</v>
      </c>
      <c r="F271" s="180">
        <v>6000</v>
      </c>
      <c r="G271" s="180">
        <v>6000</v>
      </c>
      <c r="H271" s="180">
        <v>0</v>
      </c>
      <c r="I271" s="180">
        <v>6000</v>
      </c>
      <c r="J271" s="180">
        <v>0</v>
      </c>
      <c r="K271" s="180">
        <v>0</v>
      </c>
      <c r="L271" s="180">
        <v>0</v>
      </c>
      <c r="M271" s="180">
        <v>0</v>
      </c>
      <c r="N271" s="180">
        <v>0</v>
      </c>
      <c r="O271" s="180">
        <v>0</v>
      </c>
      <c r="P271" s="180">
        <v>0</v>
      </c>
      <c r="Q271" s="180">
        <v>0</v>
      </c>
      <c r="R271" s="180">
        <v>0</v>
      </c>
    </row>
    <row r="272" spans="1:18" ht="12.75">
      <c r="A272" s="172"/>
      <c r="B272" s="172"/>
      <c r="C272" s="172" t="s">
        <v>74</v>
      </c>
      <c r="D272" s="173" t="s">
        <v>75</v>
      </c>
      <c r="E272" s="180">
        <v>600</v>
      </c>
      <c r="F272" s="180">
        <v>600</v>
      </c>
      <c r="G272" s="180">
        <v>600</v>
      </c>
      <c r="H272" s="180">
        <v>0</v>
      </c>
      <c r="I272" s="180">
        <v>600</v>
      </c>
      <c r="J272" s="180">
        <v>0</v>
      </c>
      <c r="K272" s="180">
        <v>0</v>
      </c>
      <c r="L272" s="180">
        <v>0</v>
      </c>
      <c r="M272" s="180">
        <v>0</v>
      </c>
      <c r="N272" s="180">
        <v>0</v>
      </c>
      <c r="O272" s="180">
        <v>0</v>
      </c>
      <c r="P272" s="180">
        <v>0</v>
      </c>
      <c r="Q272" s="180">
        <v>0</v>
      </c>
      <c r="R272" s="180">
        <v>0</v>
      </c>
    </row>
    <row r="273" spans="1:18" ht="12.75">
      <c r="A273" s="172"/>
      <c r="B273" s="172"/>
      <c r="C273" s="172" t="s">
        <v>20</v>
      </c>
      <c r="D273" s="173" t="s">
        <v>21</v>
      </c>
      <c r="E273" s="180">
        <v>30440</v>
      </c>
      <c r="F273" s="180">
        <v>30440</v>
      </c>
      <c r="G273" s="180">
        <v>30440</v>
      </c>
      <c r="H273" s="180">
        <v>0</v>
      </c>
      <c r="I273" s="180">
        <v>30440</v>
      </c>
      <c r="J273" s="180">
        <v>0</v>
      </c>
      <c r="K273" s="180">
        <v>0</v>
      </c>
      <c r="L273" s="180">
        <v>0</v>
      </c>
      <c r="M273" s="180">
        <v>0</v>
      </c>
      <c r="N273" s="180">
        <v>0</v>
      </c>
      <c r="O273" s="180">
        <v>0</v>
      </c>
      <c r="P273" s="180">
        <v>0</v>
      </c>
      <c r="Q273" s="180">
        <v>0</v>
      </c>
      <c r="R273" s="180">
        <v>0</v>
      </c>
    </row>
    <row r="274" spans="1:18" ht="24">
      <c r="A274" s="172"/>
      <c r="B274" s="172"/>
      <c r="C274" s="172" t="s">
        <v>76</v>
      </c>
      <c r="D274" s="173" t="s">
        <v>77</v>
      </c>
      <c r="E274" s="180">
        <v>1000</v>
      </c>
      <c r="F274" s="180">
        <v>1000</v>
      </c>
      <c r="G274" s="180">
        <v>1000</v>
      </c>
      <c r="H274" s="180">
        <v>0</v>
      </c>
      <c r="I274" s="180">
        <v>1000</v>
      </c>
      <c r="J274" s="180">
        <v>0</v>
      </c>
      <c r="K274" s="180">
        <v>0</v>
      </c>
      <c r="L274" s="180">
        <v>0</v>
      </c>
      <c r="M274" s="180">
        <v>0</v>
      </c>
      <c r="N274" s="180">
        <v>0</v>
      </c>
      <c r="O274" s="180">
        <v>0</v>
      </c>
      <c r="P274" s="180">
        <v>0</v>
      </c>
      <c r="Q274" s="180">
        <v>0</v>
      </c>
      <c r="R274" s="180">
        <v>0</v>
      </c>
    </row>
    <row r="275" spans="1:18" ht="36">
      <c r="A275" s="172"/>
      <c r="B275" s="172"/>
      <c r="C275" s="172" t="s">
        <v>78</v>
      </c>
      <c r="D275" s="173" t="s">
        <v>79</v>
      </c>
      <c r="E275" s="180">
        <v>1500</v>
      </c>
      <c r="F275" s="180">
        <v>1500</v>
      </c>
      <c r="G275" s="180">
        <v>1500</v>
      </c>
      <c r="H275" s="180">
        <v>0</v>
      </c>
      <c r="I275" s="180">
        <v>1500</v>
      </c>
      <c r="J275" s="180">
        <v>0</v>
      </c>
      <c r="K275" s="180">
        <v>0</v>
      </c>
      <c r="L275" s="180">
        <v>0</v>
      </c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</row>
    <row r="276" spans="1:18" ht="36">
      <c r="A276" s="172"/>
      <c r="B276" s="172"/>
      <c r="C276" s="172" t="s">
        <v>52</v>
      </c>
      <c r="D276" s="173" t="s">
        <v>53</v>
      </c>
      <c r="E276" s="180">
        <v>8000</v>
      </c>
      <c r="F276" s="180">
        <v>8000</v>
      </c>
      <c r="G276" s="180">
        <v>8000</v>
      </c>
      <c r="H276" s="180">
        <v>0</v>
      </c>
      <c r="I276" s="180">
        <v>8000</v>
      </c>
      <c r="J276" s="180">
        <v>0</v>
      </c>
      <c r="K276" s="180">
        <v>0</v>
      </c>
      <c r="L276" s="180">
        <v>0</v>
      </c>
      <c r="M276" s="180">
        <v>0</v>
      </c>
      <c r="N276" s="180">
        <v>0</v>
      </c>
      <c r="O276" s="180">
        <v>0</v>
      </c>
      <c r="P276" s="180">
        <v>0</v>
      </c>
      <c r="Q276" s="180">
        <v>0</v>
      </c>
      <c r="R276" s="180">
        <v>0</v>
      </c>
    </row>
    <row r="277" spans="1:18" ht="12.75">
      <c r="A277" s="172"/>
      <c r="B277" s="172"/>
      <c r="C277" s="172" t="s">
        <v>54</v>
      </c>
      <c r="D277" s="173" t="s">
        <v>55</v>
      </c>
      <c r="E277" s="180">
        <v>1000</v>
      </c>
      <c r="F277" s="180">
        <v>1000</v>
      </c>
      <c r="G277" s="180">
        <v>1000</v>
      </c>
      <c r="H277" s="180">
        <v>0</v>
      </c>
      <c r="I277" s="180">
        <v>1000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</row>
    <row r="278" spans="1:18" ht="12.75">
      <c r="A278" s="172"/>
      <c r="B278" s="172"/>
      <c r="C278" s="172" t="s">
        <v>26</v>
      </c>
      <c r="D278" s="173" t="s">
        <v>27</v>
      </c>
      <c r="E278" s="180">
        <v>5000</v>
      </c>
      <c r="F278" s="180">
        <v>5000</v>
      </c>
      <c r="G278" s="180">
        <v>5000</v>
      </c>
      <c r="H278" s="180">
        <v>0</v>
      </c>
      <c r="I278" s="180">
        <v>5000</v>
      </c>
      <c r="J278" s="180">
        <v>0</v>
      </c>
      <c r="K278" s="180">
        <v>0</v>
      </c>
      <c r="L278" s="180">
        <v>0</v>
      </c>
      <c r="M278" s="180">
        <v>0</v>
      </c>
      <c r="N278" s="180">
        <v>0</v>
      </c>
      <c r="O278" s="180">
        <v>0</v>
      </c>
      <c r="P278" s="180">
        <v>0</v>
      </c>
      <c r="Q278" s="180">
        <v>0</v>
      </c>
      <c r="R278" s="180">
        <v>0</v>
      </c>
    </row>
    <row r="279" spans="1:18" ht="24">
      <c r="A279" s="172"/>
      <c r="B279" s="172"/>
      <c r="C279" s="172" t="s">
        <v>56</v>
      </c>
      <c r="D279" s="173" t="s">
        <v>57</v>
      </c>
      <c r="E279" s="180">
        <v>27102</v>
      </c>
      <c r="F279" s="180">
        <v>27102</v>
      </c>
      <c r="G279" s="180">
        <v>27102</v>
      </c>
      <c r="H279" s="180">
        <v>0</v>
      </c>
      <c r="I279" s="180">
        <v>27102</v>
      </c>
      <c r="J279" s="180">
        <v>0</v>
      </c>
      <c r="K279" s="180">
        <v>0</v>
      </c>
      <c r="L279" s="180">
        <v>0</v>
      </c>
      <c r="M279" s="180">
        <v>0</v>
      </c>
      <c r="N279" s="180">
        <v>0</v>
      </c>
      <c r="O279" s="180">
        <v>0</v>
      </c>
      <c r="P279" s="180">
        <v>0</v>
      </c>
      <c r="Q279" s="180">
        <v>0</v>
      </c>
      <c r="R279" s="180">
        <v>0</v>
      </c>
    </row>
    <row r="280" spans="1:18" ht="24">
      <c r="A280" s="176"/>
      <c r="B280" s="176" t="s">
        <v>514</v>
      </c>
      <c r="C280" s="176"/>
      <c r="D280" s="177" t="s">
        <v>515</v>
      </c>
      <c r="E280" s="179">
        <v>35000</v>
      </c>
      <c r="F280" s="179">
        <v>35000</v>
      </c>
      <c r="G280" s="179">
        <v>35000</v>
      </c>
      <c r="H280" s="179">
        <v>0</v>
      </c>
      <c r="I280" s="179">
        <v>35000</v>
      </c>
      <c r="J280" s="179">
        <v>0</v>
      </c>
      <c r="K280" s="179">
        <v>0</v>
      </c>
      <c r="L280" s="179">
        <v>0</v>
      </c>
      <c r="M280" s="179">
        <v>0</v>
      </c>
      <c r="N280" s="179">
        <v>0</v>
      </c>
      <c r="O280" s="179">
        <v>0</v>
      </c>
      <c r="P280" s="179">
        <v>0</v>
      </c>
      <c r="Q280" s="179">
        <v>0</v>
      </c>
      <c r="R280" s="179">
        <v>0</v>
      </c>
    </row>
    <row r="281" spans="1:18" ht="12.75">
      <c r="A281" s="172"/>
      <c r="B281" s="172"/>
      <c r="C281" s="172" t="s">
        <v>20</v>
      </c>
      <c r="D281" s="173" t="s">
        <v>21</v>
      </c>
      <c r="E281" s="180">
        <v>35000</v>
      </c>
      <c r="F281" s="180">
        <v>35000</v>
      </c>
      <c r="G281" s="180">
        <v>35000</v>
      </c>
      <c r="H281" s="180">
        <v>0</v>
      </c>
      <c r="I281" s="180">
        <v>35000</v>
      </c>
      <c r="J281" s="180">
        <v>0</v>
      </c>
      <c r="K281" s="180">
        <v>0</v>
      </c>
      <c r="L281" s="180">
        <v>0</v>
      </c>
      <c r="M281" s="180">
        <v>0</v>
      </c>
      <c r="N281" s="180">
        <v>0</v>
      </c>
      <c r="O281" s="180">
        <v>0</v>
      </c>
      <c r="P281" s="180">
        <v>0</v>
      </c>
      <c r="Q281" s="180">
        <v>0</v>
      </c>
      <c r="R281" s="180">
        <v>0</v>
      </c>
    </row>
    <row r="282" spans="1:18" ht="12.75">
      <c r="A282" s="176"/>
      <c r="B282" s="176" t="s">
        <v>108</v>
      </c>
      <c r="C282" s="176"/>
      <c r="D282" s="177" t="s">
        <v>216</v>
      </c>
      <c r="E282" s="179">
        <v>256650</v>
      </c>
      <c r="F282" s="179">
        <v>256650</v>
      </c>
      <c r="G282" s="179">
        <v>256650</v>
      </c>
      <c r="H282" s="179">
        <v>247560</v>
      </c>
      <c r="I282" s="179">
        <v>9090</v>
      </c>
      <c r="J282" s="179">
        <v>0</v>
      </c>
      <c r="K282" s="179">
        <v>0</v>
      </c>
      <c r="L282" s="179">
        <v>0</v>
      </c>
      <c r="M282" s="179">
        <v>0</v>
      </c>
      <c r="N282" s="179">
        <v>0</v>
      </c>
      <c r="O282" s="179">
        <v>0</v>
      </c>
      <c r="P282" s="179">
        <v>0</v>
      </c>
      <c r="Q282" s="179">
        <v>0</v>
      </c>
      <c r="R282" s="179">
        <v>0</v>
      </c>
    </row>
    <row r="283" spans="1:18" ht="24">
      <c r="A283" s="172"/>
      <c r="B283" s="172"/>
      <c r="C283" s="172" t="s">
        <v>44</v>
      </c>
      <c r="D283" s="173" t="s">
        <v>45</v>
      </c>
      <c r="E283" s="180">
        <v>194293</v>
      </c>
      <c r="F283" s="180">
        <v>194293</v>
      </c>
      <c r="G283" s="180">
        <v>194293</v>
      </c>
      <c r="H283" s="180">
        <v>194293</v>
      </c>
      <c r="I283" s="180">
        <v>0</v>
      </c>
      <c r="J283" s="180">
        <v>0</v>
      </c>
      <c r="K283" s="180">
        <v>0</v>
      </c>
      <c r="L283" s="180">
        <v>0</v>
      </c>
      <c r="M283" s="180">
        <v>0</v>
      </c>
      <c r="N283" s="180">
        <v>0</v>
      </c>
      <c r="O283" s="180">
        <v>0</v>
      </c>
      <c r="P283" s="180">
        <v>0</v>
      </c>
      <c r="Q283" s="180">
        <v>0</v>
      </c>
      <c r="R283" s="180">
        <v>0</v>
      </c>
    </row>
    <row r="284" spans="1:18" ht="24">
      <c r="A284" s="172"/>
      <c r="B284" s="172"/>
      <c r="C284" s="172" t="s">
        <v>46</v>
      </c>
      <c r="D284" s="173" t="s">
        <v>47</v>
      </c>
      <c r="E284" s="180">
        <v>15435</v>
      </c>
      <c r="F284" s="180">
        <v>15435</v>
      </c>
      <c r="G284" s="180">
        <v>15435</v>
      </c>
      <c r="H284" s="180">
        <v>15435</v>
      </c>
      <c r="I284" s="180">
        <v>0</v>
      </c>
      <c r="J284" s="180">
        <v>0</v>
      </c>
      <c r="K284" s="180">
        <v>0</v>
      </c>
      <c r="L284" s="180">
        <v>0</v>
      </c>
      <c r="M284" s="180">
        <v>0</v>
      </c>
      <c r="N284" s="180">
        <v>0</v>
      </c>
      <c r="O284" s="180">
        <v>0</v>
      </c>
      <c r="P284" s="180">
        <v>0</v>
      </c>
      <c r="Q284" s="180">
        <v>0</v>
      </c>
      <c r="R284" s="180">
        <v>0</v>
      </c>
    </row>
    <row r="285" spans="1:18" ht="24">
      <c r="A285" s="172"/>
      <c r="B285" s="172"/>
      <c r="C285" s="172" t="s">
        <v>48</v>
      </c>
      <c r="D285" s="173" t="s">
        <v>49</v>
      </c>
      <c r="E285" s="180">
        <v>32424</v>
      </c>
      <c r="F285" s="180">
        <v>32424</v>
      </c>
      <c r="G285" s="180">
        <v>32424</v>
      </c>
      <c r="H285" s="180">
        <v>32424</v>
      </c>
      <c r="I285" s="180">
        <v>0</v>
      </c>
      <c r="J285" s="180">
        <v>0</v>
      </c>
      <c r="K285" s="18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0">
        <v>0</v>
      </c>
    </row>
    <row r="286" spans="1:18" ht="12.75">
      <c r="A286" s="172"/>
      <c r="B286" s="172"/>
      <c r="C286" s="172" t="s">
        <v>50</v>
      </c>
      <c r="D286" s="173" t="s">
        <v>51</v>
      </c>
      <c r="E286" s="180">
        <v>5408</v>
      </c>
      <c r="F286" s="180">
        <v>5408</v>
      </c>
      <c r="G286" s="180">
        <v>5408</v>
      </c>
      <c r="H286" s="180">
        <v>5408</v>
      </c>
      <c r="I286" s="180">
        <v>0</v>
      </c>
      <c r="J286" s="180">
        <v>0</v>
      </c>
      <c r="K286" s="180">
        <v>0</v>
      </c>
      <c r="L286" s="180">
        <v>0</v>
      </c>
      <c r="M286" s="180">
        <v>0</v>
      </c>
      <c r="N286" s="180">
        <v>0</v>
      </c>
      <c r="O286" s="180">
        <v>0</v>
      </c>
      <c r="P286" s="180">
        <v>0</v>
      </c>
      <c r="Q286" s="180">
        <v>0</v>
      </c>
      <c r="R286" s="180">
        <v>0</v>
      </c>
    </row>
    <row r="287" spans="1:18" ht="24">
      <c r="A287" s="172"/>
      <c r="B287" s="172"/>
      <c r="C287" s="172" t="s">
        <v>56</v>
      </c>
      <c r="D287" s="173" t="s">
        <v>57</v>
      </c>
      <c r="E287" s="180">
        <v>9090</v>
      </c>
      <c r="F287" s="180">
        <v>9090</v>
      </c>
      <c r="G287" s="180">
        <v>9090</v>
      </c>
      <c r="H287" s="180">
        <v>0</v>
      </c>
      <c r="I287" s="180">
        <v>9090</v>
      </c>
      <c r="J287" s="180">
        <v>0</v>
      </c>
      <c r="K287" s="180">
        <v>0</v>
      </c>
      <c r="L287" s="180">
        <v>0</v>
      </c>
      <c r="M287" s="180">
        <v>0</v>
      </c>
      <c r="N287" s="180">
        <v>0</v>
      </c>
      <c r="O287" s="180">
        <v>0</v>
      </c>
      <c r="P287" s="180">
        <v>0</v>
      </c>
      <c r="Q287" s="180">
        <v>0</v>
      </c>
      <c r="R287" s="180">
        <v>0</v>
      </c>
    </row>
    <row r="288" spans="1:18" ht="12.75">
      <c r="A288" s="176"/>
      <c r="B288" s="176" t="s">
        <v>516</v>
      </c>
      <c r="C288" s="176"/>
      <c r="D288" s="177" t="s">
        <v>377</v>
      </c>
      <c r="E288" s="179">
        <v>113160</v>
      </c>
      <c r="F288" s="179">
        <v>113160</v>
      </c>
      <c r="G288" s="179">
        <v>113160</v>
      </c>
      <c r="H288" s="179">
        <v>0</v>
      </c>
      <c r="I288" s="179">
        <v>113160</v>
      </c>
      <c r="J288" s="179">
        <v>0</v>
      </c>
      <c r="K288" s="179">
        <v>0</v>
      </c>
      <c r="L288" s="179">
        <v>0</v>
      </c>
      <c r="M288" s="179">
        <v>0</v>
      </c>
      <c r="N288" s="179">
        <v>0</v>
      </c>
      <c r="O288" s="179">
        <v>0</v>
      </c>
      <c r="P288" s="179">
        <v>0</v>
      </c>
      <c r="Q288" s="179">
        <v>0</v>
      </c>
      <c r="R288" s="179">
        <v>0</v>
      </c>
    </row>
    <row r="289" spans="1:18" ht="24">
      <c r="A289" s="172"/>
      <c r="B289" s="172"/>
      <c r="C289" s="172" t="s">
        <v>56</v>
      </c>
      <c r="D289" s="173" t="s">
        <v>57</v>
      </c>
      <c r="E289" s="180">
        <v>113160</v>
      </c>
      <c r="F289" s="180">
        <v>113160</v>
      </c>
      <c r="G289" s="180">
        <v>113160</v>
      </c>
      <c r="H289" s="180">
        <v>0</v>
      </c>
      <c r="I289" s="180">
        <v>113160</v>
      </c>
      <c r="J289" s="180">
        <v>0</v>
      </c>
      <c r="K289" s="180">
        <v>0</v>
      </c>
      <c r="L289" s="180">
        <v>0</v>
      </c>
      <c r="M289" s="180">
        <v>0</v>
      </c>
      <c r="N289" s="180">
        <v>0</v>
      </c>
      <c r="O289" s="180">
        <v>0</v>
      </c>
      <c r="P289" s="180">
        <v>0</v>
      </c>
      <c r="Q289" s="180">
        <v>0</v>
      </c>
      <c r="R289" s="180">
        <v>0</v>
      </c>
    </row>
    <row r="290" spans="1:18" ht="12.75">
      <c r="A290" s="174" t="s">
        <v>517</v>
      </c>
      <c r="B290" s="174"/>
      <c r="C290" s="174"/>
      <c r="D290" s="175" t="s">
        <v>518</v>
      </c>
      <c r="E290" s="178">
        <v>290000</v>
      </c>
      <c r="F290" s="178">
        <v>290000</v>
      </c>
      <c r="G290" s="178">
        <v>192500</v>
      </c>
      <c r="H290" s="178">
        <v>108536</v>
      </c>
      <c r="I290" s="178">
        <v>83964</v>
      </c>
      <c r="J290" s="178">
        <v>90000</v>
      </c>
      <c r="K290" s="178">
        <v>7500</v>
      </c>
      <c r="L290" s="178">
        <v>0</v>
      </c>
      <c r="M290" s="178">
        <v>0</v>
      </c>
      <c r="N290" s="178">
        <v>0</v>
      </c>
      <c r="O290" s="178">
        <v>0</v>
      </c>
      <c r="P290" s="178">
        <v>0</v>
      </c>
      <c r="Q290" s="178">
        <v>0</v>
      </c>
      <c r="R290" s="178">
        <v>0</v>
      </c>
    </row>
    <row r="291" spans="1:18" ht="12.75">
      <c r="A291" s="176"/>
      <c r="B291" s="176" t="s">
        <v>519</v>
      </c>
      <c r="C291" s="176"/>
      <c r="D291" s="177" t="s">
        <v>520</v>
      </c>
      <c r="E291" s="179">
        <v>20000</v>
      </c>
      <c r="F291" s="179">
        <v>20000</v>
      </c>
      <c r="G291" s="179">
        <v>0</v>
      </c>
      <c r="H291" s="179">
        <v>0</v>
      </c>
      <c r="I291" s="179">
        <v>0</v>
      </c>
      <c r="J291" s="179">
        <v>20000</v>
      </c>
      <c r="K291" s="179">
        <v>0</v>
      </c>
      <c r="L291" s="179">
        <v>0</v>
      </c>
      <c r="M291" s="179">
        <v>0</v>
      </c>
      <c r="N291" s="179">
        <v>0</v>
      </c>
      <c r="O291" s="179">
        <v>0</v>
      </c>
      <c r="P291" s="179">
        <v>0</v>
      </c>
      <c r="Q291" s="179">
        <v>0</v>
      </c>
      <c r="R291" s="179">
        <v>0</v>
      </c>
    </row>
    <row r="292" spans="1:18" ht="36">
      <c r="A292" s="172"/>
      <c r="B292" s="172"/>
      <c r="C292" s="172" t="s">
        <v>109</v>
      </c>
      <c r="D292" s="173" t="s">
        <v>110</v>
      </c>
      <c r="E292" s="180">
        <v>20000</v>
      </c>
      <c r="F292" s="180">
        <v>20000</v>
      </c>
      <c r="G292" s="180">
        <v>0</v>
      </c>
      <c r="H292" s="180">
        <v>0</v>
      </c>
      <c r="I292" s="180">
        <v>0</v>
      </c>
      <c r="J292" s="180">
        <v>20000</v>
      </c>
      <c r="K292" s="180">
        <v>0</v>
      </c>
      <c r="L292" s="180">
        <v>0</v>
      </c>
      <c r="M292" s="180">
        <v>0</v>
      </c>
      <c r="N292" s="180">
        <v>0</v>
      </c>
      <c r="O292" s="180">
        <v>0</v>
      </c>
      <c r="P292" s="180">
        <v>0</v>
      </c>
      <c r="Q292" s="180">
        <v>0</v>
      </c>
      <c r="R292" s="180">
        <v>0</v>
      </c>
    </row>
    <row r="293" spans="1:18" ht="12.75">
      <c r="A293" s="176"/>
      <c r="B293" s="176" t="s">
        <v>111</v>
      </c>
      <c r="C293" s="176"/>
      <c r="D293" s="177" t="s">
        <v>112</v>
      </c>
      <c r="E293" s="179">
        <v>3500</v>
      </c>
      <c r="F293" s="179">
        <v>3500</v>
      </c>
      <c r="G293" s="179">
        <v>3500</v>
      </c>
      <c r="H293" s="179">
        <v>0</v>
      </c>
      <c r="I293" s="179">
        <v>3500</v>
      </c>
      <c r="J293" s="179">
        <v>0</v>
      </c>
      <c r="K293" s="179">
        <v>0</v>
      </c>
      <c r="L293" s="179">
        <v>0</v>
      </c>
      <c r="M293" s="179">
        <v>0</v>
      </c>
      <c r="N293" s="179">
        <v>0</v>
      </c>
      <c r="O293" s="179">
        <v>0</v>
      </c>
      <c r="P293" s="179">
        <v>0</v>
      </c>
      <c r="Q293" s="179">
        <v>0</v>
      </c>
      <c r="R293" s="179">
        <v>0</v>
      </c>
    </row>
    <row r="294" spans="1:18" ht="12.75">
      <c r="A294" s="172"/>
      <c r="B294" s="172"/>
      <c r="C294" s="172" t="s">
        <v>35</v>
      </c>
      <c r="D294" s="173" t="s">
        <v>36</v>
      </c>
      <c r="E294" s="180">
        <v>1000</v>
      </c>
      <c r="F294" s="180">
        <v>1000</v>
      </c>
      <c r="G294" s="180">
        <v>1000</v>
      </c>
      <c r="H294" s="180">
        <v>0</v>
      </c>
      <c r="I294" s="180">
        <v>1000</v>
      </c>
      <c r="J294" s="180">
        <v>0</v>
      </c>
      <c r="K294" s="180">
        <v>0</v>
      </c>
      <c r="L294" s="180">
        <v>0</v>
      </c>
      <c r="M294" s="180">
        <v>0</v>
      </c>
      <c r="N294" s="180">
        <v>0</v>
      </c>
      <c r="O294" s="180">
        <v>0</v>
      </c>
      <c r="P294" s="180">
        <v>0</v>
      </c>
      <c r="Q294" s="180">
        <v>0</v>
      </c>
      <c r="R294" s="180">
        <v>0</v>
      </c>
    </row>
    <row r="295" spans="1:18" ht="12.75">
      <c r="A295" s="172"/>
      <c r="B295" s="172"/>
      <c r="C295" s="172" t="s">
        <v>20</v>
      </c>
      <c r="D295" s="173" t="s">
        <v>21</v>
      </c>
      <c r="E295" s="180">
        <v>2000</v>
      </c>
      <c r="F295" s="180">
        <v>2000</v>
      </c>
      <c r="G295" s="180">
        <v>2000</v>
      </c>
      <c r="H295" s="180">
        <v>0</v>
      </c>
      <c r="I295" s="180">
        <v>2000</v>
      </c>
      <c r="J295" s="180">
        <v>0</v>
      </c>
      <c r="K295" s="180">
        <v>0</v>
      </c>
      <c r="L295" s="180">
        <v>0</v>
      </c>
      <c r="M295" s="180">
        <v>0</v>
      </c>
      <c r="N295" s="180">
        <v>0</v>
      </c>
      <c r="O295" s="180">
        <v>0</v>
      </c>
      <c r="P295" s="180">
        <v>0</v>
      </c>
      <c r="Q295" s="180">
        <v>0</v>
      </c>
      <c r="R295" s="180">
        <v>0</v>
      </c>
    </row>
    <row r="296" spans="1:18" ht="36">
      <c r="A296" s="172"/>
      <c r="B296" s="172"/>
      <c r="C296" s="172" t="s">
        <v>58</v>
      </c>
      <c r="D296" s="173" t="s">
        <v>59</v>
      </c>
      <c r="E296" s="180">
        <v>500</v>
      </c>
      <c r="F296" s="180">
        <v>500</v>
      </c>
      <c r="G296" s="180">
        <v>500</v>
      </c>
      <c r="H296" s="180">
        <v>0</v>
      </c>
      <c r="I296" s="180">
        <v>500</v>
      </c>
      <c r="J296" s="180">
        <v>0</v>
      </c>
      <c r="K296" s="180">
        <v>0</v>
      </c>
      <c r="L296" s="180">
        <v>0</v>
      </c>
      <c r="M296" s="180">
        <v>0</v>
      </c>
      <c r="N296" s="180">
        <v>0</v>
      </c>
      <c r="O296" s="180">
        <v>0</v>
      </c>
      <c r="P296" s="180">
        <v>0</v>
      </c>
      <c r="Q296" s="180">
        <v>0</v>
      </c>
      <c r="R296" s="180">
        <v>0</v>
      </c>
    </row>
    <row r="297" spans="1:18" ht="12.75">
      <c r="A297" s="176"/>
      <c r="B297" s="176" t="s">
        <v>521</v>
      </c>
      <c r="C297" s="176"/>
      <c r="D297" s="177" t="s">
        <v>522</v>
      </c>
      <c r="E297" s="179">
        <v>266500</v>
      </c>
      <c r="F297" s="179">
        <v>266500</v>
      </c>
      <c r="G297" s="179">
        <v>189000</v>
      </c>
      <c r="H297" s="179">
        <v>108536</v>
      </c>
      <c r="I297" s="179">
        <v>80464</v>
      </c>
      <c r="J297" s="179">
        <v>70000</v>
      </c>
      <c r="K297" s="179">
        <v>7500</v>
      </c>
      <c r="L297" s="179">
        <v>0</v>
      </c>
      <c r="M297" s="179">
        <v>0</v>
      </c>
      <c r="N297" s="179">
        <v>0</v>
      </c>
      <c r="O297" s="179">
        <v>0</v>
      </c>
      <c r="P297" s="179">
        <v>0</v>
      </c>
      <c r="Q297" s="179">
        <v>0</v>
      </c>
      <c r="R297" s="179">
        <v>0</v>
      </c>
    </row>
    <row r="298" spans="1:18" ht="48">
      <c r="A298" s="172"/>
      <c r="B298" s="172"/>
      <c r="C298" s="172" t="s">
        <v>113</v>
      </c>
      <c r="D298" s="173" t="s">
        <v>114</v>
      </c>
      <c r="E298" s="180">
        <v>70000</v>
      </c>
      <c r="F298" s="180">
        <v>70000</v>
      </c>
      <c r="G298" s="180">
        <v>0</v>
      </c>
      <c r="H298" s="180">
        <v>0</v>
      </c>
      <c r="I298" s="180">
        <v>0</v>
      </c>
      <c r="J298" s="180">
        <v>70000</v>
      </c>
      <c r="K298" s="180">
        <v>0</v>
      </c>
      <c r="L298" s="180">
        <v>0</v>
      </c>
      <c r="M298" s="180">
        <v>0</v>
      </c>
      <c r="N298" s="180">
        <v>0</v>
      </c>
      <c r="O298" s="180">
        <v>0</v>
      </c>
      <c r="P298" s="180">
        <v>0</v>
      </c>
      <c r="Q298" s="180">
        <v>0</v>
      </c>
      <c r="R298" s="180">
        <v>0</v>
      </c>
    </row>
    <row r="299" spans="1:18" ht="36">
      <c r="A299" s="172"/>
      <c r="B299" s="172"/>
      <c r="C299" s="172" t="s">
        <v>33</v>
      </c>
      <c r="D299" s="173" t="s">
        <v>34</v>
      </c>
      <c r="E299" s="180">
        <v>7500</v>
      </c>
      <c r="F299" s="180">
        <v>7500</v>
      </c>
      <c r="G299" s="180">
        <v>0</v>
      </c>
      <c r="H299" s="180">
        <v>0</v>
      </c>
      <c r="I299" s="180">
        <v>0</v>
      </c>
      <c r="J299" s="180">
        <v>0</v>
      </c>
      <c r="K299" s="180">
        <v>7500</v>
      </c>
      <c r="L299" s="180">
        <v>0</v>
      </c>
      <c r="M299" s="180">
        <v>0</v>
      </c>
      <c r="N299" s="180">
        <v>0</v>
      </c>
      <c r="O299" s="180">
        <v>0</v>
      </c>
      <c r="P299" s="180">
        <v>0</v>
      </c>
      <c r="Q299" s="180">
        <v>0</v>
      </c>
      <c r="R299" s="180">
        <v>0</v>
      </c>
    </row>
    <row r="300" spans="1:18" ht="24">
      <c r="A300" s="172"/>
      <c r="B300" s="172"/>
      <c r="C300" s="172" t="s">
        <v>44</v>
      </c>
      <c r="D300" s="173" t="s">
        <v>45</v>
      </c>
      <c r="E300" s="180">
        <v>11668</v>
      </c>
      <c r="F300" s="180">
        <v>11668</v>
      </c>
      <c r="G300" s="180">
        <v>11668</v>
      </c>
      <c r="H300" s="180">
        <v>11668</v>
      </c>
      <c r="I300" s="180">
        <v>0</v>
      </c>
      <c r="J300" s="180">
        <v>0</v>
      </c>
      <c r="K300" s="180">
        <v>0</v>
      </c>
      <c r="L300" s="180">
        <v>0</v>
      </c>
      <c r="M300" s="180">
        <v>0</v>
      </c>
      <c r="N300" s="180">
        <v>0</v>
      </c>
      <c r="O300" s="180">
        <v>0</v>
      </c>
      <c r="P300" s="180">
        <v>0</v>
      </c>
      <c r="Q300" s="180">
        <v>0</v>
      </c>
      <c r="R300" s="180">
        <v>0</v>
      </c>
    </row>
    <row r="301" spans="1:18" ht="24">
      <c r="A301" s="172"/>
      <c r="B301" s="172"/>
      <c r="C301" s="172" t="s">
        <v>48</v>
      </c>
      <c r="D301" s="173" t="s">
        <v>49</v>
      </c>
      <c r="E301" s="180">
        <v>7822</v>
      </c>
      <c r="F301" s="180">
        <v>7822</v>
      </c>
      <c r="G301" s="180">
        <v>7822</v>
      </c>
      <c r="H301" s="180">
        <v>7822</v>
      </c>
      <c r="I301" s="180">
        <v>0</v>
      </c>
      <c r="J301" s="180">
        <v>0</v>
      </c>
      <c r="K301" s="180">
        <v>0</v>
      </c>
      <c r="L301" s="180">
        <v>0</v>
      </c>
      <c r="M301" s="180">
        <v>0</v>
      </c>
      <c r="N301" s="180">
        <v>0</v>
      </c>
      <c r="O301" s="180">
        <v>0</v>
      </c>
      <c r="P301" s="180">
        <v>0</v>
      </c>
      <c r="Q301" s="180">
        <v>0</v>
      </c>
      <c r="R301" s="180">
        <v>0</v>
      </c>
    </row>
    <row r="302" spans="1:18" ht="12.75">
      <c r="A302" s="172"/>
      <c r="B302" s="172"/>
      <c r="C302" s="172" t="s">
        <v>50</v>
      </c>
      <c r="D302" s="173" t="s">
        <v>51</v>
      </c>
      <c r="E302" s="180">
        <v>1177</v>
      </c>
      <c r="F302" s="180">
        <v>1177</v>
      </c>
      <c r="G302" s="180">
        <v>1177</v>
      </c>
      <c r="H302" s="180">
        <v>1177</v>
      </c>
      <c r="I302" s="180">
        <v>0</v>
      </c>
      <c r="J302" s="180">
        <v>0</v>
      </c>
      <c r="K302" s="180">
        <v>0</v>
      </c>
      <c r="L302" s="180">
        <v>0</v>
      </c>
      <c r="M302" s="180">
        <v>0</v>
      </c>
      <c r="N302" s="180">
        <v>0</v>
      </c>
      <c r="O302" s="180">
        <v>0</v>
      </c>
      <c r="P302" s="180">
        <v>0</v>
      </c>
      <c r="Q302" s="180">
        <v>0</v>
      </c>
      <c r="R302" s="180">
        <v>0</v>
      </c>
    </row>
    <row r="303" spans="1:18" ht="12.75">
      <c r="A303" s="172"/>
      <c r="B303" s="172"/>
      <c r="C303" s="172" t="s">
        <v>38</v>
      </c>
      <c r="D303" s="173" t="s">
        <v>39</v>
      </c>
      <c r="E303" s="180">
        <v>87869</v>
      </c>
      <c r="F303" s="180">
        <v>87869</v>
      </c>
      <c r="G303" s="180">
        <v>87869</v>
      </c>
      <c r="H303" s="180">
        <v>87869</v>
      </c>
      <c r="I303" s="180">
        <v>0</v>
      </c>
      <c r="J303" s="180">
        <v>0</v>
      </c>
      <c r="K303" s="180">
        <v>0</v>
      </c>
      <c r="L303" s="180">
        <v>0</v>
      </c>
      <c r="M303" s="180">
        <v>0</v>
      </c>
      <c r="N303" s="180">
        <v>0</v>
      </c>
      <c r="O303" s="180">
        <v>0</v>
      </c>
      <c r="P303" s="180">
        <v>0</v>
      </c>
      <c r="Q303" s="180">
        <v>0</v>
      </c>
      <c r="R303" s="180">
        <v>0</v>
      </c>
    </row>
    <row r="304" spans="1:18" ht="12.75">
      <c r="A304" s="172"/>
      <c r="B304" s="172"/>
      <c r="C304" s="172" t="s">
        <v>35</v>
      </c>
      <c r="D304" s="173" t="s">
        <v>36</v>
      </c>
      <c r="E304" s="180">
        <v>15041</v>
      </c>
      <c r="F304" s="180">
        <v>15041</v>
      </c>
      <c r="G304" s="180">
        <v>15041</v>
      </c>
      <c r="H304" s="180">
        <v>0</v>
      </c>
      <c r="I304" s="180">
        <v>15041</v>
      </c>
      <c r="J304" s="180">
        <v>0</v>
      </c>
      <c r="K304" s="180">
        <v>0</v>
      </c>
      <c r="L304" s="180">
        <v>0</v>
      </c>
      <c r="M304" s="180">
        <v>0</v>
      </c>
      <c r="N304" s="180">
        <v>0</v>
      </c>
      <c r="O304" s="180">
        <v>0</v>
      </c>
      <c r="P304" s="180">
        <v>0</v>
      </c>
      <c r="Q304" s="180">
        <v>0</v>
      </c>
      <c r="R304" s="180">
        <v>0</v>
      </c>
    </row>
    <row r="305" spans="1:18" ht="24">
      <c r="A305" s="172"/>
      <c r="B305" s="172"/>
      <c r="C305" s="172" t="s">
        <v>70</v>
      </c>
      <c r="D305" s="173" t="s">
        <v>71</v>
      </c>
      <c r="E305" s="180">
        <v>1000</v>
      </c>
      <c r="F305" s="180">
        <v>1000</v>
      </c>
      <c r="G305" s="180">
        <v>1000</v>
      </c>
      <c r="H305" s="180">
        <v>0</v>
      </c>
      <c r="I305" s="180">
        <v>1000</v>
      </c>
      <c r="J305" s="180">
        <v>0</v>
      </c>
      <c r="K305" s="180">
        <v>0</v>
      </c>
      <c r="L305" s="180">
        <v>0</v>
      </c>
      <c r="M305" s="180">
        <v>0</v>
      </c>
      <c r="N305" s="180">
        <v>0</v>
      </c>
      <c r="O305" s="180">
        <v>0</v>
      </c>
      <c r="P305" s="180">
        <v>0</v>
      </c>
      <c r="Q305" s="180">
        <v>0</v>
      </c>
      <c r="R305" s="180">
        <v>0</v>
      </c>
    </row>
    <row r="306" spans="1:18" ht="12.75">
      <c r="A306" s="172"/>
      <c r="B306" s="172"/>
      <c r="C306" s="172" t="s">
        <v>72</v>
      </c>
      <c r="D306" s="173" t="s">
        <v>73</v>
      </c>
      <c r="E306" s="180">
        <v>10900</v>
      </c>
      <c r="F306" s="180">
        <v>10900</v>
      </c>
      <c r="G306" s="180">
        <v>10900</v>
      </c>
      <c r="H306" s="180">
        <v>0</v>
      </c>
      <c r="I306" s="180">
        <v>10900</v>
      </c>
      <c r="J306" s="180">
        <v>0</v>
      </c>
      <c r="K306" s="180">
        <v>0</v>
      </c>
      <c r="L306" s="180">
        <v>0</v>
      </c>
      <c r="M306" s="180">
        <v>0</v>
      </c>
      <c r="N306" s="180">
        <v>0</v>
      </c>
      <c r="O306" s="180">
        <v>0</v>
      </c>
      <c r="P306" s="180">
        <v>0</v>
      </c>
      <c r="Q306" s="180">
        <v>0</v>
      </c>
      <c r="R306" s="180">
        <v>0</v>
      </c>
    </row>
    <row r="307" spans="1:18" ht="12.75">
      <c r="A307" s="172"/>
      <c r="B307" s="172"/>
      <c r="C307" s="172" t="s">
        <v>20</v>
      </c>
      <c r="D307" s="173" t="s">
        <v>21</v>
      </c>
      <c r="E307" s="180">
        <v>41745</v>
      </c>
      <c r="F307" s="180">
        <v>41745</v>
      </c>
      <c r="G307" s="180">
        <v>41745</v>
      </c>
      <c r="H307" s="180">
        <v>0</v>
      </c>
      <c r="I307" s="180">
        <v>41745</v>
      </c>
      <c r="J307" s="180">
        <v>0</v>
      </c>
      <c r="K307" s="180">
        <v>0</v>
      </c>
      <c r="L307" s="180">
        <v>0</v>
      </c>
      <c r="M307" s="180">
        <v>0</v>
      </c>
      <c r="N307" s="180">
        <v>0</v>
      </c>
      <c r="O307" s="180">
        <v>0</v>
      </c>
      <c r="P307" s="180">
        <v>0</v>
      </c>
      <c r="Q307" s="180">
        <v>0</v>
      </c>
      <c r="R307" s="180">
        <v>0</v>
      </c>
    </row>
    <row r="308" spans="1:18" ht="36">
      <c r="A308" s="172"/>
      <c r="B308" s="172"/>
      <c r="C308" s="172" t="s">
        <v>52</v>
      </c>
      <c r="D308" s="173" t="s">
        <v>53</v>
      </c>
      <c r="E308" s="180">
        <v>1500</v>
      </c>
      <c r="F308" s="180">
        <v>1500</v>
      </c>
      <c r="G308" s="180">
        <v>1500</v>
      </c>
      <c r="H308" s="180">
        <v>0</v>
      </c>
      <c r="I308" s="180">
        <v>1500</v>
      </c>
      <c r="J308" s="180">
        <v>0</v>
      </c>
      <c r="K308" s="180">
        <v>0</v>
      </c>
      <c r="L308" s="180">
        <v>0</v>
      </c>
      <c r="M308" s="180">
        <v>0</v>
      </c>
      <c r="N308" s="180">
        <v>0</v>
      </c>
      <c r="O308" s="180">
        <v>0</v>
      </c>
      <c r="P308" s="180">
        <v>0</v>
      </c>
      <c r="Q308" s="180">
        <v>0</v>
      </c>
      <c r="R308" s="180">
        <v>0</v>
      </c>
    </row>
    <row r="309" spans="1:18" ht="36">
      <c r="A309" s="172"/>
      <c r="B309" s="172"/>
      <c r="C309" s="172" t="s">
        <v>42</v>
      </c>
      <c r="D309" s="173" t="s">
        <v>43</v>
      </c>
      <c r="E309" s="180">
        <v>5000</v>
      </c>
      <c r="F309" s="180">
        <v>5000</v>
      </c>
      <c r="G309" s="180">
        <v>5000</v>
      </c>
      <c r="H309" s="180">
        <v>0</v>
      </c>
      <c r="I309" s="180">
        <v>5000</v>
      </c>
      <c r="J309" s="180">
        <v>0</v>
      </c>
      <c r="K309" s="180">
        <v>0</v>
      </c>
      <c r="L309" s="180">
        <v>0</v>
      </c>
      <c r="M309" s="180">
        <v>0</v>
      </c>
      <c r="N309" s="180">
        <v>0</v>
      </c>
      <c r="O309" s="180">
        <v>0</v>
      </c>
      <c r="P309" s="180">
        <v>0</v>
      </c>
      <c r="Q309" s="180">
        <v>0</v>
      </c>
      <c r="R309" s="180">
        <v>0</v>
      </c>
    </row>
    <row r="310" spans="1:18" ht="12.75">
      <c r="A310" s="172"/>
      <c r="B310" s="172"/>
      <c r="C310" s="172" t="s">
        <v>54</v>
      </c>
      <c r="D310" s="173" t="s">
        <v>55</v>
      </c>
      <c r="E310" s="180">
        <v>500</v>
      </c>
      <c r="F310" s="180">
        <v>500</v>
      </c>
      <c r="G310" s="180">
        <v>500</v>
      </c>
      <c r="H310" s="180">
        <v>0</v>
      </c>
      <c r="I310" s="180">
        <v>500</v>
      </c>
      <c r="J310" s="180">
        <v>0</v>
      </c>
      <c r="K310" s="180">
        <v>0</v>
      </c>
      <c r="L310" s="180">
        <v>0</v>
      </c>
      <c r="M310" s="180">
        <v>0</v>
      </c>
      <c r="N310" s="180">
        <v>0</v>
      </c>
      <c r="O310" s="180">
        <v>0</v>
      </c>
      <c r="P310" s="180">
        <v>0</v>
      </c>
      <c r="Q310" s="180">
        <v>0</v>
      </c>
      <c r="R310" s="180">
        <v>0</v>
      </c>
    </row>
    <row r="311" spans="1:18" ht="12.75">
      <c r="A311" s="172"/>
      <c r="B311" s="172"/>
      <c r="C311" s="172" t="s">
        <v>26</v>
      </c>
      <c r="D311" s="173" t="s">
        <v>27</v>
      </c>
      <c r="E311" s="180">
        <v>2816</v>
      </c>
      <c r="F311" s="180">
        <v>2816</v>
      </c>
      <c r="G311" s="180">
        <v>2816</v>
      </c>
      <c r="H311" s="180">
        <v>0</v>
      </c>
      <c r="I311" s="180">
        <v>2816</v>
      </c>
      <c r="J311" s="180">
        <v>0</v>
      </c>
      <c r="K311" s="180">
        <v>0</v>
      </c>
      <c r="L311" s="180">
        <v>0</v>
      </c>
      <c r="M311" s="180">
        <v>0</v>
      </c>
      <c r="N311" s="180">
        <v>0</v>
      </c>
      <c r="O311" s="180">
        <v>0</v>
      </c>
      <c r="P311" s="180">
        <v>0</v>
      </c>
      <c r="Q311" s="180">
        <v>0</v>
      </c>
      <c r="R311" s="180">
        <v>0</v>
      </c>
    </row>
    <row r="312" spans="1:18" ht="24">
      <c r="A312" s="172"/>
      <c r="B312" s="172"/>
      <c r="C312" s="172" t="s">
        <v>56</v>
      </c>
      <c r="D312" s="173" t="s">
        <v>57</v>
      </c>
      <c r="E312" s="180">
        <v>962</v>
      </c>
      <c r="F312" s="180">
        <v>962</v>
      </c>
      <c r="G312" s="180">
        <v>962</v>
      </c>
      <c r="H312" s="180">
        <v>0</v>
      </c>
      <c r="I312" s="180">
        <v>962</v>
      </c>
      <c r="J312" s="180">
        <v>0</v>
      </c>
      <c r="K312" s="180">
        <v>0</v>
      </c>
      <c r="L312" s="180">
        <v>0</v>
      </c>
      <c r="M312" s="180">
        <v>0</v>
      </c>
      <c r="N312" s="180">
        <v>0</v>
      </c>
      <c r="O312" s="180">
        <v>0</v>
      </c>
      <c r="P312" s="180">
        <v>0</v>
      </c>
      <c r="Q312" s="180">
        <v>0</v>
      </c>
      <c r="R312" s="180">
        <v>0</v>
      </c>
    </row>
    <row r="313" spans="1:18" ht="36">
      <c r="A313" s="172"/>
      <c r="B313" s="172"/>
      <c r="C313" s="172" t="s">
        <v>58</v>
      </c>
      <c r="D313" s="173" t="s">
        <v>59</v>
      </c>
      <c r="E313" s="180">
        <v>1000</v>
      </c>
      <c r="F313" s="180">
        <v>1000</v>
      </c>
      <c r="G313" s="180">
        <v>1000</v>
      </c>
      <c r="H313" s="180">
        <v>0</v>
      </c>
      <c r="I313" s="180">
        <v>1000</v>
      </c>
      <c r="J313" s="180">
        <v>0</v>
      </c>
      <c r="K313" s="180">
        <v>0</v>
      </c>
      <c r="L313" s="180">
        <v>0</v>
      </c>
      <c r="M313" s="180">
        <v>0</v>
      </c>
      <c r="N313" s="180">
        <v>0</v>
      </c>
      <c r="O313" s="180">
        <v>0</v>
      </c>
      <c r="P313" s="180">
        <v>0</v>
      </c>
      <c r="Q313" s="180">
        <v>0</v>
      </c>
      <c r="R313" s="180">
        <v>0</v>
      </c>
    </row>
    <row r="314" spans="1:18" ht="12.75">
      <c r="A314" s="174" t="s">
        <v>450</v>
      </c>
      <c r="B314" s="174"/>
      <c r="C314" s="174"/>
      <c r="D314" s="175" t="s">
        <v>451</v>
      </c>
      <c r="E314" s="178">
        <v>10282252</v>
      </c>
      <c r="F314" s="178">
        <v>10282252</v>
      </c>
      <c r="G314" s="178">
        <v>1677349</v>
      </c>
      <c r="H314" s="178">
        <v>1040953</v>
      </c>
      <c r="I314" s="178">
        <v>636396</v>
      </c>
      <c r="J314" s="178">
        <v>0</v>
      </c>
      <c r="K314" s="178">
        <v>8604903</v>
      </c>
      <c r="L314" s="178">
        <v>0</v>
      </c>
      <c r="M314" s="178">
        <v>0</v>
      </c>
      <c r="N314" s="178">
        <v>0</v>
      </c>
      <c r="O314" s="178">
        <v>0</v>
      </c>
      <c r="P314" s="178">
        <v>0</v>
      </c>
      <c r="Q314" s="178">
        <v>0</v>
      </c>
      <c r="R314" s="178">
        <v>0</v>
      </c>
    </row>
    <row r="315" spans="1:18" ht="12.75">
      <c r="A315" s="176"/>
      <c r="B315" s="176" t="s">
        <v>523</v>
      </c>
      <c r="C315" s="176"/>
      <c r="D315" s="177" t="s">
        <v>524</v>
      </c>
      <c r="E315" s="179">
        <v>145100</v>
      </c>
      <c r="F315" s="179">
        <v>145100</v>
      </c>
      <c r="G315" s="179">
        <v>145100</v>
      </c>
      <c r="H315" s="179">
        <v>0</v>
      </c>
      <c r="I315" s="179">
        <v>145100</v>
      </c>
      <c r="J315" s="179">
        <v>0</v>
      </c>
      <c r="K315" s="179">
        <v>0</v>
      </c>
      <c r="L315" s="179">
        <v>0</v>
      </c>
      <c r="M315" s="179">
        <v>0</v>
      </c>
      <c r="N315" s="179">
        <v>0</v>
      </c>
      <c r="O315" s="179">
        <v>0</v>
      </c>
      <c r="P315" s="179">
        <v>0</v>
      </c>
      <c r="Q315" s="179">
        <v>0</v>
      </c>
      <c r="R315" s="179">
        <v>0</v>
      </c>
    </row>
    <row r="316" spans="1:18" ht="48">
      <c r="A316" s="172"/>
      <c r="B316" s="172"/>
      <c r="C316" s="172" t="s">
        <v>115</v>
      </c>
      <c r="D316" s="173" t="s">
        <v>116</v>
      </c>
      <c r="E316" s="180">
        <v>145100</v>
      </c>
      <c r="F316" s="180">
        <v>145100</v>
      </c>
      <c r="G316" s="180">
        <v>145100</v>
      </c>
      <c r="H316" s="180">
        <v>0</v>
      </c>
      <c r="I316" s="180">
        <v>145100</v>
      </c>
      <c r="J316" s="180">
        <v>0</v>
      </c>
      <c r="K316" s="180">
        <v>0</v>
      </c>
      <c r="L316" s="180">
        <v>0</v>
      </c>
      <c r="M316" s="180">
        <v>0</v>
      </c>
      <c r="N316" s="180">
        <v>0</v>
      </c>
      <c r="O316" s="180">
        <v>0</v>
      </c>
      <c r="P316" s="180">
        <v>0</v>
      </c>
      <c r="Q316" s="180">
        <v>0</v>
      </c>
      <c r="R316" s="180">
        <v>0</v>
      </c>
    </row>
    <row r="317" spans="1:18" ht="72">
      <c r="A317" s="176"/>
      <c r="B317" s="176" t="s">
        <v>452</v>
      </c>
      <c r="C317" s="176"/>
      <c r="D317" s="177" t="s">
        <v>117</v>
      </c>
      <c r="E317" s="179">
        <v>7560975</v>
      </c>
      <c r="F317" s="179">
        <v>7560975</v>
      </c>
      <c r="G317" s="179">
        <v>252070</v>
      </c>
      <c r="H317" s="179">
        <v>206608</v>
      </c>
      <c r="I317" s="179">
        <v>45462</v>
      </c>
      <c r="J317" s="179">
        <v>0</v>
      </c>
      <c r="K317" s="179">
        <v>7308905</v>
      </c>
      <c r="L317" s="179">
        <v>0</v>
      </c>
      <c r="M317" s="179">
        <v>0</v>
      </c>
      <c r="N317" s="179">
        <v>0</v>
      </c>
      <c r="O317" s="179">
        <v>0</v>
      </c>
      <c r="P317" s="179">
        <v>0</v>
      </c>
      <c r="Q317" s="179">
        <v>0</v>
      </c>
      <c r="R317" s="179">
        <v>0</v>
      </c>
    </row>
    <row r="318" spans="1:18" ht="12.75">
      <c r="A318" s="172"/>
      <c r="B318" s="172"/>
      <c r="C318" s="172" t="s">
        <v>118</v>
      </c>
      <c r="D318" s="173" t="s">
        <v>119</v>
      </c>
      <c r="E318" s="180">
        <v>7308905</v>
      </c>
      <c r="F318" s="180">
        <v>7308905</v>
      </c>
      <c r="G318" s="180">
        <v>0</v>
      </c>
      <c r="H318" s="180">
        <v>0</v>
      </c>
      <c r="I318" s="180">
        <v>0</v>
      </c>
      <c r="J318" s="180">
        <v>0</v>
      </c>
      <c r="K318" s="180">
        <v>7308905</v>
      </c>
      <c r="L318" s="180">
        <v>0</v>
      </c>
      <c r="M318" s="180">
        <v>0</v>
      </c>
      <c r="N318" s="180">
        <v>0</v>
      </c>
      <c r="O318" s="180">
        <v>0</v>
      </c>
      <c r="P318" s="180">
        <v>0</v>
      </c>
      <c r="Q318" s="180">
        <v>0</v>
      </c>
      <c r="R318" s="180">
        <v>0</v>
      </c>
    </row>
    <row r="319" spans="1:18" ht="24">
      <c r="A319" s="172"/>
      <c r="B319" s="172"/>
      <c r="C319" s="172" t="s">
        <v>44</v>
      </c>
      <c r="D319" s="173" t="s">
        <v>45</v>
      </c>
      <c r="E319" s="180">
        <v>135513</v>
      </c>
      <c r="F319" s="180">
        <v>135513</v>
      </c>
      <c r="G319" s="180">
        <v>135513</v>
      </c>
      <c r="H319" s="180">
        <v>135513</v>
      </c>
      <c r="I319" s="180">
        <v>0</v>
      </c>
      <c r="J319" s="180">
        <v>0</v>
      </c>
      <c r="K319" s="180">
        <v>0</v>
      </c>
      <c r="L319" s="180">
        <v>0</v>
      </c>
      <c r="M319" s="180">
        <v>0</v>
      </c>
      <c r="N319" s="180">
        <v>0</v>
      </c>
      <c r="O319" s="180">
        <v>0</v>
      </c>
      <c r="P319" s="180">
        <v>0</v>
      </c>
      <c r="Q319" s="180">
        <v>0</v>
      </c>
      <c r="R319" s="180">
        <v>0</v>
      </c>
    </row>
    <row r="320" spans="1:18" ht="24">
      <c r="A320" s="172"/>
      <c r="B320" s="172"/>
      <c r="C320" s="172" t="s">
        <v>46</v>
      </c>
      <c r="D320" s="173" t="s">
        <v>47</v>
      </c>
      <c r="E320" s="180">
        <v>10331</v>
      </c>
      <c r="F320" s="180">
        <v>10331</v>
      </c>
      <c r="G320" s="180">
        <v>10331</v>
      </c>
      <c r="H320" s="180">
        <v>10331</v>
      </c>
      <c r="I320" s="180">
        <v>0</v>
      </c>
      <c r="J320" s="180">
        <v>0</v>
      </c>
      <c r="K320" s="180">
        <v>0</v>
      </c>
      <c r="L320" s="180">
        <v>0</v>
      </c>
      <c r="M320" s="180">
        <v>0</v>
      </c>
      <c r="N320" s="180">
        <v>0</v>
      </c>
      <c r="O320" s="180">
        <v>0</v>
      </c>
      <c r="P320" s="180">
        <v>0</v>
      </c>
      <c r="Q320" s="180">
        <v>0</v>
      </c>
      <c r="R320" s="180">
        <v>0</v>
      </c>
    </row>
    <row r="321" spans="1:18" ht="24">
      <c r="A321" s="172"/>
      <c r="B321" s="172"/>
      <c r="C321" s="172" t="s">
        <v>48</v>
      </c>
      <c r="D321" s="173" t="s">
        <v>49</v>
      </c>
      <c r="E321" s="180">
        <v>54790</v>
      </c>
      <c r="F321" s="180">
        <v>54790</v>
      </c>
      <c r="G321" s="180">
        <v>54790</v>
      </c>
      <c r="H321" s="180">
        <v>54790</v>
      </c>
      <c r="I321" s="180">
        <v>0</v>
      </c>
      <c r="J321" s="180">
        <v>0</v>
      </c>
      <c r="K321" s="180">
        <v>0</v>
      </c>
      <c r="L321" s="180">
        <v>0</v>
      </c>
      <c r="M321" s="180">
        <v>0</v>
      </c>
      <c r="N321" s="180">
        <v>0</v>
      </c>
      <c r="O321" s="180">
        <v>0</v>
      </c>
      <c r="P321" s="180">
        <v>0</v>
      </c>
      <c r="Q321" s="180">
        <v>0</v>
      </c>
      <c r="R321" s="180">
        <v>0</v>
      </c>
    </row>
    <row r="322" spans="1:18" ht="12.75">
      <c r="A322" s="172"/>
      <c r="B322" s="172"/>
      <c r="C322" s="172" t="s">
        <v>50</v>
      </c>
      <c r="D322" s="173" t="s">
        <v>51</v>
      </c>
      <c r="E322" s="180">
        <v>3574</v>
      </c>
      <c r="F322" s="180">
        <v>3574</v>
      </c>
      <c r="G322" s="180">
        <v>3574</v>
      </c>
      <c r="H322" s="180">
        <v>3574</v>
      </c>
      <c r="I322" s="180">
        <v>0</v>
      </c>
      <c r="J322" s="180">
        <v>0</v>
      </c>
      <c r="K322" s="180">
        <v>0</v>
      </c>
      <c r="L322" s="180">
        <v>0</v>
      </c>
      <c r="M322" s="180">
        <v>0</v>
      </c>
      <c r="N322" s="180">
        <v>0</v>
      </c>
      <c r="O322" s="180">
        <v>0</v>
      </c>
      <c r="P322" s="180">
        <v>0</v>
      </c>
      <c r="Q322" s="180">
        <v>0</v>
      </c>
      <c r="R322" s="180">
        <v>0</v>
      </c>
    </row>
    <row r="323" spans="1:18" ht="12.75">
      <c r="A323" s="172"/>
      <c r="B323" s="172"/>
      <c r="C323" s="172" t="s">
        <v>38</v>
      </c>
      <c r="D323" s="173" t="s">
        <v>39</v>
      </c>
      <c r="E323" s="180">
        <v>2400</v>
      </c>
      <c r="F323" s="180">
        <v>2400</v>
      </c>
      <c r="G323" s="180">
        <v>2400</v>
      </c>
      <c r="H323" s="180">
        <v>2400</v>
      </c>
      <c r="I323" s="180">
        <v>0</v>
      </c>
      <c r="J323" s="180">
        <v>0</v>
      </c>
      <c r="K323" s="180">
        <v>0</v>
      </c>
      <c r="L323" s="180">
        <v>0</v>
      </c>
      <c r="M323" s="180">
        <v>0</v>
      </c>
      <c r="N323" s="180">
        <v>0</v>
      </c>
      <c r="O323" s="180">
        <v>0</v>
      </c>
      <c r="P323" s="180">
        <v>0</v>
      </c>
      <c r="Q323" s="180">
        <v>0</v>
      </c>
      <c r="R323" s="180">
        <v>0</v>
      </c>
    </row>
    <row r="324" spans="1:18" ht="12.75">
      <c r="A324" s="172"/>
      <c r="B324" s="172"/>
      <c r="C324" s="172" t="s">
        <v>35</v>
      </c>
      <c r="D324" s="173" t="s">
        <v>36</v>
      </c>
      <c r="E324" s="180">
        <v>8038</v>
      </c>
      <c r="F324" s="180">
        <v>8038</v>
      </c>
      <c r="G324" s="180">
        <v>8038</v>
      </c>
      <c r="H324" s="180">
        <v>0</v>
      </c>
      <c r="I324" s="180">
        <v>8038</v>
      </c>
      <c r="J324" s="180">
        <v>0</v>
      </c>
      <c r="K324" s="180">
        <v>0</v>
      </c>
      <c r="L324" s="180">
        <v>0</v>
      </c>
      <c r="M324" s="180">
        <v>0</v>
      </c>
      <c r="N324" s="180">
        <v>0</v>
      </c>
      <c r="O324" s="180">
        <v>0</v>
      </c>
      <c r="P324" s="180">
        <v>0</v>
      </c>
      <c r="Q324" s="180">
        <v>0</v>
      </c>
      <c r="R324" s="180">
        <v>0</v>
      </c>
    </row>
    <row r="325" spans="1:18" ht="12.75">
      <c r="A325" s="172"/>
      <c r="B325" s="172"/>
      <c r="C325" s="172" t="s">
        <v>20</v>
      </c>
      <c r="D325" s="173" t="s">
        <v>21</v>
      </c>
      <c r="E325" s="180">
        <v>23944</v>
      </c>
      <c r="F325" s="180">
        <v>23944</v>
      </c>
      <c r="G325" s="180">
        <v>23944</v>
      </c>
      <c r="H325" s="180">
        <v>0</v>
      </c>
      <c r="I325" s="180">
        <v>23944</v>
      </c>
      <c r="J325" s="180">
        <v>0</v>
      </c>
      <c r="K325" s="180">
        <v>0</v>
      </c>
      <c r="L325" s="180">
        <v>0</v>
      </c>
      <c r="M325" s="180">
        <v>0</v>
      </c>
      <c r="N325" s="180">
        <v>0</v>
      </c>
      <c r="O325" s="180">
        <v>0</v>
      </c>
      <c r="P325" s="180">
        <v>0</v>
      </c>
      <c r="Q325" s="180">
        <v>0</v>
      </c>
      <c r="R325" s="180">
        <v>0</v>
      </c>
    </row>
    <row r="326" spans="1:18" ht="36">
      <c r="A326" s="172"/>
      <c r="B326" s="172"/>
      <c r="C326" s="172" t="s">
        <v>52</v>
      </c>
      <c r="D326" s="173" t="s">
        <v>53</v>
      </c>
      <c r="E326" s="180">
        <v>3200</v>
      </c>
      <c r="F326" s="180">
        <v>3200</v>
      </c>
      <c r="G326" s="180">
        <v>3200</v>
      </c>
      <c r="H326" s="180">
        <v>0</v>
      </c>
      <c r="I326" s="180">
        <v>3200</v>
      </c>
      <c r="J326" s="180">
        <v>0</v>
      </c>
      <c r="K326" s="180">
        <v>0</v>
      </c>
      <c r="L326" s="180">
        <v>0</v>
      </c>
      <c r="M326" s="180">
        <v>0</v>
      </c>
      <c r="N326" s="180">
        <v>0</v>
      </c>
      <c r="O326" s="180">
        <v>0</v>
      </c>
      <c r="P326" s="180">
        <v>0</v>
      </c>
      <c r="Q326" s="180">
        <v>0</v>
      </c>
      <c r="R326" s="180">
        <v>0</v>
      </c>
    </row>
    <row r="327" spans="1:18" ht="24">
      <c r="A327" s="172"/>
      <c r="B327" s="172"/>
      <c r="C327" s="172" t="s">
        <v>56</v>
      </c>
      <c r="D327" s="173" t="s">
        <v>57</v>
      </c>
      <c r="E327" s="180">
        <v>4400</v>
      </c>
      <c r="F327" s="180">
        <v>4400</v>
      </c>
      <c r="G327" s="180">
        <v>4400</v>
      </c>
      <c r="H327" s="180">
        <v>0</v>
      </c>
      <c r="I327" s="180">
        <v>4400</v>
      </c>
      <c r="J327" s="180">
        <v>0</v>
      </c>
      <c r="K327" s="180">
        <v>0</v>
      </c>
      <c r="L327" s="180">
        <v>0</v>
      </c>
      <c r="M327" s="180">
        <v>0</v>
      </c>
      <c r="N327" s="180">
        <v>0</v>
      </c>
      <c r="O327" s="180">
        <v>0</v>
      </c>
      <c r="P327" s="180">
        <v>0</v>
      </c>
      <c r="Q327" s="180">
        <v>0</v>
      </c>
      <c r="R327" s="180">
        <v>0</v>
      </c>
    </row>
    <row r="328" spans="1:18" ht="36">
      <c r="A328" s="172"/>
      <c r="B328" s="172"/>
      <c r="C328" s="172" t="s">
        <v>58</v>
      </c>
      <c r="D328" s="173" t="s">
        <v>59</v>
      </c>
      <c r="E328" s="180">
        <v>2000</v>
      </c>
      <c r="F328" s="180">
        <v>2000</v>
      </c>
      <c r="G328" s="180">
        <v>2000</v>
      </c>
      <c r="H328" s="180">
        <v>0</v>
      </c>
      <c r="I328" s="180">
        <v>2000</v>
      </c>
      <c r="J328" s="180">
        <v>0</v>
      </c>
      <c r="K328" s="180">
        <v>0</v>
      </c>
      <c r="L328" s="180">
        <v>0</v>
      </c>
      <c r="M328" s="180">
        <v>0</v>
      </c>
      <c r="N328" s="180">
        <v>0</v>
      </c>
      <c r="O328" s="180">
        <v>0</v>
      </c>
      <c r="P328" s="180">
        <v>0</v>
      </c>
      <c r="Q328" s="180">
        <v>0</v>
      </c>
      <c r="R328" s="180">
        <v>0</v>
      </c>
    </row>
    <row r="329" spans="1:18" ht="36">
      <c r="A329" s="172"/>
      <c r="B329" s="172"/>
      <c r="C329" s="172" t="s">
        <v>60</v>
      </c>
      <c r="D329" s="173" t="s">
        <v>61</v>
      </c>
      <c r="E329" s="180">
        <v>1850</v>
      </c>
      <c r="F329" s="180">
        <v>1850</v>
      </c>
      <c r="G329" s="180">
        <v>1850</v>
      </c>
      <c r="H329" s="180">
        <v>0</v>
      </c>
      <c r="I329" s="180">
        <v>1850</v>
      </c>
      <c r="J329" s="180">
        <v>0</v>
      </c>
      <c r="K329" s="180">
        <v>0</v>
      </c>
      <c r="L329" s="180">
        <v>0</v>
      </c>
      <c r="M329" s="180">
        <v>0</v>
      </c>
      <c r="N329" s="180">
        <v>0</v>
      </c>
      <c r="O329" s="180">
        <v>0</v>
      </c>
      <c r="P329" s="180">
        <v>0</v>
      </c>
      <c r="Q329" s="180">
        <v>0</v>
      </c>
      <c r="R329" s="180">
        <v>0</v>
      </c>
    </row>
    <row r="330" spans="1:18" ht="36">
      <c r="A330" s="172"/>
      <c r="B330" s="172"/>
      <c r="C330" s="172" t="s">
        <v>80</v>
      </c>
      <c r="D330" s="173" t="s">
        <v>81</v>
      </c>
      <c r="E330" s="180">
        <v>2030</v>
      </c>
      <c r="F330" s="180">
        <v>2030</v>
      </c>
      <c r="G330" s="180">
        <v>2030</v>
      </c>
      <c r="H330" s="180">
        <v>0</v>
      </c>
      <c r="I330" s="180">
        <v>2030</v>
      </c>
      <c r="J330" s="180">
        <v>0</v>
      </c>
      <c r="K330" s="180">
        <v>0</v>
      </c>
      <c r="L330" s="180">
        <v>0</v>
      </c>
      <c r="M330" s="180">
        <v>0</v>
      </c>
      <c r="N330" s="180">
        <v>0</v>
      </c>
      <c r="O330" s="180">
        <v>0</v>
      </c>
      <c r="P330" s="180">
        <v>0</v>
      </c>
      <c r="Q330" s="180">
        <v>0</v>
      </c>
      <c r="R330" s="180">
        <v>0</v>
      </c>
    </row>
    <row r="331" spans="1:18" ht="84">
      <c r="A331" s="176"/>
      <c r="B331" s="176" t="s">
        <v>454</v>
      </c>
      <c r="C331" s="176"/>
      <c r="D331" s="177" t="s">
        <v>120</v>
      </c>
      <c r="E331" s="179">
        <v>41008</v>
      </c>
      <c r="F331" s="179">
        <v>41008</v>
      </c>
      <c r="G331" s="179">
        <v>41008</v>
      </c>
      <c r="H331" s="179">
        <v>41008</v>
      </c>
      <c r="I331" s="179">
        <v>0</v>
      </c>
      <c r="J331" s="179">
        <v>0</v>
      </c>
      <c r="K331" s="179">
        <v>0</v>
      </c>
      <c r="L331" s="179">
        <v>0</v>
      </c>
      <c r="M331" s="179">
        <v>0</v>
      </c>
      <c r="N331" s="179">
        <v>0</v>
      </c>
      <c r="O331" s="179">
        <v>0</v>
      </c>
      <c r="P331" s="179">
        <v>0</v>
      </c>
      <c r="Q331" s="179">
        <v>0</v>
      </c>
      <c r="R331" s="179">
        <v>0</v>
      </c>
    </row>
    <row r="332" spans="1:18" ht="24">
      <c r="A332" s="172"/>
      <c r="B332" s="172"/>
      <c r="C332" s="172" t="s">
        <v>121</v>
      </c>
      <c r="D332" s="173" t="s">
        <v>122</v>
      </c>
      <c r="E332" s="180">
        <v>41008</v>
      </c>
      <c r="F332" s="180">
        <v>41008</v>
      </c>
      <c r="G332" s="180">
        <v>41008</v>
      </c>
      <c r="H332" s="180">
        <v>41008</v>
      </c>
      <c r="I332" s="180">
        <v>0</v>
      </c>
      <c r="J332" s="180">
        <v>0</v>
      </c>
      <c r="K332" s="180">
        <v>0</v>
      </c>
      <c r="L332" s="180">
        <v>0</v>
      </c>
      <c r="M332" s="180">
        <v>0</v>
      </c>
      <c r="N332" s="180">
        <v>0</v>
      </c>
      <c r="O332" s="180">
        <v>0</v>
      </c>
      <c r="P332" s="180">
        <v>0</v>
      </c>
      <c r="Q332" s="180">
        <v>0</v>
      </c>
      <c r="R332" s="180">
        <v>0</v>
      </c>
    </row>
    <row r="333" spans="1:18" ht="36">
      <c r="A333" s="176"/>
      <c r="B333" s="176" t="s">
        <v>456</v>
      </c>
      <c r="C333" s="176"/>
      <c r="D333" s="177" t="s">
        <v>457</v>
      </c>
      <c r="E333" s="179">
        <v>193842</v>
      </c>
      <c r="F333" s="179">
        <v>193842</v>
      </c>
      <c r="G333" s="179">
        <v>0</v>
      </c>
      <c r="H333" s="179">
        <v>0</v>
      </c>
      <c r="I333" s="179">
        <v>0</v>
      </c>
      <c r="J333" s="179">
        <v>0</v>
      </c>
      <c r="K333" s="179">
        <v>193842</v>
      </c>
      <c r="L333" s="179">
        <v>0</v>
      </c>
      <c r="M333" s="179">
        <v>0</v>
      </c>
      <c r="N333" s="179">
        <v>0</v>
      </c>
      <c r="O333" s="179">
        <v>0</v>
      </c>
      <c r="P333" s="179">
        <v>0</v>
      </c>
      <c r="Q333" s="179">
        <v>0</v>
      </c>
      <c r="R333" s="179">
        <v>0</v>
      </c>
    </row>
    <row r="334" spans="1:18" ht="12.75">
      <c r="A334" s="172"/>
      <c r="B334" s="172"/>
      <c r="C334" s="172" t="s">
        <v>118</v>
      </c>
      <c r="D334" s="173" t="s">
        <v>119</v>
      </c>
      <c r="E334" s="180">
        <v>193842</v>
      </c>
      <c r="F334" s="180">
        <v>193842</v>
      </c>
      <c r="G334" s="180">
        <v>0</v>
      </c>
      <c r="H334" s="180">
        <v>0</v>
      </c>
      <c r="I334" s="180">
        <v>0</v>
      </c>
      <c r="J334" s="180">
        <v>0</v>
      </c>
      <c r="K334" s="180">
        <v>193842</v>
      </c>
      <c r="L334" s="180">
        <v>0</v>
      </c>
      <c r="M334" s="180">
        <v>0</v>
      </c>
      <c r="N334" s="180">
        <v>0</v>
      </c>
      <c r="O334" s="180">
        <v>0</v>
      </c>
      <c r="P334" s="180">
        <v>0</v>
      </c>
      <c r="Q334" s="180">
        <v>0</v>
      </c>
      <c r="R334" s="180">
        <v>0</v>
      </c>
    </row>
    <row r="335" spans="1:18" ht="12.75">
      <c r="A335" s="176"/>
      <c r="B335" s="176" t="s">
        <v>525</v>
      </c>
      <c r="C335" s="176"/>
      <c r="D335" s="177" t="s">
        <v>526</v>
      </c>
      <c r="E335" s="179">
        <v>700000</v>
      </c>
      <c r="F335" s="179">
        <v>700000</v>
      </c>
      <c r="G335" s="179">
        <v>0</v>
      </c>
      <c r="H335" s="179">
        <v>0</v>
      </c>
      <c r="I335" s="179">
        <v>0</v>
      </c>
      <c r="J335" s="179">
        <v>0</v>
      </c>
      <c r="K335" s="179">
        <v>700000</v>
      </c>
      <c r="L335" s="179">
        <v>0</v>
      </c>
      <c r="M335" s="179">
        <v>0</v>
      </c>
      <c r="N335" s="179">
        <v>0</v>
      </c>
      <c r="O335" s="179">
        <v>0</v>
      </c>
      <c r="P335" s="179">
        <v>0</v>
      </c>
      <c r="Q335" s="179">
        <v>0</v>
      </c>
      <c r="R335" s="179">
        <v>0</v>
      </c>
    </row>
    <row r="336" spans="1:18" ht="12.75">
      <c r="A336" s="172"/>
      <c r="B336" s="172"/>
      <c r="C336" s="172" t="s">
        <v>118</v>
      </c>
      <c r="D336" s="173" t="s">
        <v>119</v>
      </c>
      <c r="E336" s="180">
        <v>700000</v>
      </c>
      <c r="F336" s="180">
        <v>700000</v>
      </c>
      <c r="G336" s="180">
        <v>0</v>
      </c>
      <c r="H336" s="180">
        <v>0</v>
      </c>
      <c r="I336" s="180">
        <v>0</v>
      </c>
      <c r="J336" s="180">
        <v>0</v>
      </c>
      <c r="K336" s="180">
        <v>700000</v>
      </c>
      <c r="L336" s="180">
        <v>0</v>
      </c>
      <c r="M336" s="180">
        <v>0</v>
      </c>
      <c r="N336" s="180">
        <v>0</v>
      </c>
      <c r="O336" s="180">
        <v>0</v>
      </c>
      <c r="P336" s="180">
        <v>0</v>
      </c>
      <c r="Q336" s="180">
        <v>0</v>
      </c>
      <c r="R336" s="180">
        <v>0</v>
      </c>
    </row>
    <row r="337" spans="1:18" ht="12.75">
      <c r="A337" s="176"/>
      <c r="B337" s="176" t="s">
        <v>123</v>
      </c>
      <c r="C337" s="176"/>
      <c r="D337" s="177" t="s">
        <v>202</v>
      </c>
      <c r="E337" s="179">
        <v>297011</v>
      </c>
      <c r="F337" s="179">
        <v>297011</v>
      </c>
      <c r="G337" s="179">
        <v>0</v>
      </c>
      <c r="H337" s="179">
        <v>0</v>
      </c>
      <c r="I337" s="179">
        <v>0</v>
      </c>
      <c r="J337" s="179">
        <v>0</v>
      </c>
      <c r="K337" s="179">
        <v>297011</v>
      </c>
      <c r="L337" s="179">
        <v>0</v>
      </c>
      <c r="M337" s="179">
        <v>0</v>
      </c>
      <c r="N337" s="179">
        <v>0</v>
      </c>
      <c r="O337" s="179">
        <v>0</v>
      </c>
      <c r="P337" s="179">
        <v>0</v>
      </c>
      <c r="Q337" s="179">
        <v>0</v>
      </c>
      <c r="R337" s="179">
        <v>0</v>
      </c>
    </row>
    <row r="338" spans="1:18" ht="12.75">
      <c r="A338" s="172"/>
      <c r="B338" s="172"/>
      <c r="C338" s="172" t="s">
        <v>118</v>
      </c>
      <c r="D338" s="173" t="s">
        <v>119</v>
      </c>
      <c r="E338" s="180">
        <v>297011</v>
      </c>
      <c r="F338" s="180">
        <v>297011</v>
      </c>
      <c r="G338" s="180">
        <v>0</v>
      </c>
      <c r="H338" s="180">
        <v>0</v>
      </c>
      <c r="I338" s="180">
        <v>0</v>
      </c>
      <c r="J338" s="180">
        <v>0</v>
      </c>
      <c r="K338" s="180">
        <v>297011</v>
      </c>
      <c r="L338" s="180">
        <v>0</v>
      </c>
      <c r="M338" s="180">
        <v>0</v>
      </c>
      <c r="N338" s="180">
        <v>0</v>
      </c>
      <c r="O338" s="180">
        <v>0</v>
      </c>
      <c r="P338" s="180">
        <v>0</v>
      </c>
      <c r="Q338" s="180">
        <v>0</v>
      </c>
      <c r="R338" s="180">
        <v>0</v>
      </c>
    </row>
    <row r="339" spans="1:18" ht="12.75">
      <c r="A339" s="176"/>
      <c r="B339" s="176" t="s">
        <v>460</v>
      </c>
      <c r="C339" s="176"/>
      <c r="D339" s="177" t="s">
        <v>461</v>
      </c>
      <c r="E339" s="179">
        <v>870881</v>
      </c>
      <c r="F339" s="179">
        <v>870881</v>
      </c>
      <c r="G339" s="179">
        <v>865861</v>
      </c>
      <c r="H339" s="179">
        <v>751827</v>
      </c>
      <c r="I339" s="179">
        <v>114034</v>
      </c>
      <c r="J339" s="179">
        <v>0</v>
      </c>
      <c r="K339" s="179">
        <v>5020</v>
      </c>
      <c r="L339" s="179">
        <v>0</v>
      </c>
      <c r="M339" s="179">
        <v>0</v>
      </c>
      <c r="N339" s="179">
        <v>0</v>
      </c>
      <c r="O339" s="179">
        <v>0</v>
      </c>
      <c r="P339" s="179">
        <v>0</v>
      </c>
      <c r="Q339" s="179">
        <v>0</v>
      </c>
      <c r="R339" s="179">
        <v>0</v>
      </c>
    </row>
    <row r="340" spans="1:18" ht="24">
      <c r="A340" s="172"/>
      <c r="B340" s="172"/>
      <c r="C340" s="172" t="s">
        <v>64</v>
      </c>
      <c r="D340" s="173" t="s">
        <v>65</v>
      </c>
      <c r="E340" s="180">
        <v>5020</v>
      </c>
      <c r="F340" s="180">
        <v>5020</v>
      </c>
      <c r="G340" s="180">
        <v>0</v>
      </c>
      <c r="H340" s="180">
        <v>0</v>
      </c>
      <c r="I340" s="180">
        <v>0</v>
      </c>
      <c r="J340" s="180">
        <v>0</v>
      </c>
      <c r="K340" s="180">
        <v>5020</v>
      </c>
      <c r="L340" s="180">
        <v>0</v>
      </c>
      <c r="M340" s="180">
        <v>0</v>
      </c>
      <c r="N340" s="180">
        <v>0</v>
      </c>
      <c r="O340" s="180">
        <v>0</v>
      </c>
      <c r="P340" s="180">
        <v>0</v>
      </c>
      <c r="Q340" s="180">
        <v>0</v>
      </c>
      <c r="R340" s="180">
        <v>0</v>
      </c>
    </row>
    <row r="341" spans="1:18" ht="24">
      <c r="A341" s="172"/>
      <c r="B341" s="172"/>
      <c r="C341" s="172" t="s">
        <v>44</v>
      </c>
      <c r="D341" s="173" t="s">
        <v>45</v>
      </c>
      <c r="E341" s="180">
        <v>583187</v>
      </c>
      <c r="F341" s="180">
        <v>583187</v>
      </c>
      <c r="G341" s="180">
        <v>583187</v>
      </c>
      <c r="H341" s="180">
        <v>583187</v>
      </c>
      <c r="I341" s="180">
        <v>0</v>
      </c>
      <c r="J341" s="180">
        <v>0</v>
      </c>
      <c r="K341" s="180">
        <v>0</v>
      </c>
      <c r="L341" s="180">
        <v>0</v>
      </c>
      <c r="M341" s="180">
        <v>0</v>
      </c>
      <c r="N341" s="180">
        <v>0</v>
      </c>
      <c r="O341" s="180">
        <v>0</v>
      </c>
      <c r="P341" s="180">
        <v>0</v>
      </c>
      <c r="Q341" s="180">
        <v>0</v>
      </c>
      <c r="R341" s="180">
        <v>0</v>
      </c>
    </row>
    <row r="342" spans="1:18" ht="24">
      <c r="A342" s="172"/>
      <c r="B342" s="172"/>
      <c r="C342" s="172" t="s">
        <v>46</v>
      </c>
      <c r="D342" s="173" t="s">
        <v>47</v>
      </c>
      <c r="E342" s="180">
        <v>47639</v>
      </c>
      <c r="F342" s="180">
        <v>47639</v>
      </c>
      <c r="G342" s="180">
        <v>47639</v>
      </c>
      <c r="H342" s="180">
        <v>47639</v>
      </c>
      <c r="I342" s="180">
        <v>0</v>
      </c>
      <c r="J342" s="180">
        <v>0</v>
      </c>
      <c r="K342" s="180">
        <v>0</v>
      </c>
      <c r="L342" s="180">
        <v>0</v>
      </c>
      <c r="M342" s="180">
        <v>0</v>
      </c>
      <c r="N342" s="180">
        <v>0</v>
      </c>
      <c r="O342" s="180">
        <v>0</v>
      </c>
      <c r="P342" s="180">
        <v>0</v>
      </c>
      <c r="Q342" s="180">
        <v>0</v>
      </c>
      <c r="R342" s="180">
        <v>0</v>
      </c>
    </row>
    <row r="343" spans="1:18" ht="24">
      <c r="A343" s="172"/>
      <c r="B343" s="172"/>
      <c r="C343" s="172" t="s">
        <v>48</v>
      </c>
      <c r="D343" s="173" t="s">
        <v>49</v>
      </c>
      <c r="E343" s="180">
        <v>98465</v>
      </c>
      <c r="F343" s="180">
        <v>98465</v>
      </c>
      <c r="G343" s="180">
        <v>98465</v>
      </c>
      <c r="H343" s="180">
        <v>98465</v>
      </c>
      <c r="I343" s="180">
        <v>0</v>
      </c>
      <c r="J343" s="180">
        <v>0</v>
      </c>
      <c r="K343" s="180">
        <v>0</v>
      </c>
      <c r="L343" s="180">
        <v>0</v>
      </c>
      <c r="M343" s="180">
        <v>0</v>
      </c>
      <c r="N343" s="180">
        <v>0</v>
      </c>
      <c r="O343" s="180">
        <v>0</v>
      </c>
      <c r="P343" s="180">
        <v>0</v>
      </c>
      <c r="Q343" s="180">
        <v>0</v>
      </c>
      <c r="R343" s="180">
        <v>0</v>
      </c>
    </row>
    <row r="344" spans="1:18" ht="12.75">
      <c r="A344" s="172"/>
      <c r="B344" s="172"/>
      <c r="C344" s="172" t="s">
        <v>50</v>
      </c>
      <c r="D344" s="173" t="s">
        <v>51</v>
      </c>
      <c r="E344" s="180">
        <v>15336</v>
      </c>
      <c r="F344" s="180">
        <v>15336</v>
      </c>
      <c r="G344" s="180">
        <v>15336</v>
      </c>
      <c r="H344" s="180">
        <v>15336</v>
      </c>
      <c r="I344" s="180">
        <v>0</v>
      </c>
      <c r="J344" s="180">
        <v>0</v>
      </c>
      <c r="K344" s="180">
        <v>0</v>
      </c>
      <c r="L344" s="180">
        <v>0</v>
      </c>
      <c r="M344" s="180">
        <v>0</v>
      </c>
      <c r="N344" s="180">
        <v>0</v>
      </c>
      <c r="O344" s="180">
        <v>0</v>
      </c>
      <c r="P344" s="180">
        <v>0</v>
      </c>
      <c r="Q344" s="180">
        <v>0</v>
      </c>
      <c r="R344" s="180">
        <v>0</v>
      </c>
    </row>
    <row r="345" spans="1:18" ht="12.75">
      <c r="A345" s="172"/>
      <c r="B345" s="172"/>
      <c r="C345" s="172" t="s">
        <v>38</v>
      </c>
      <c r="D345" s="173" t="s">
        <v>39</v>
      </c>
      <c r="E345" s="180">
        <v>7200</v>
      </c>
      <c r="F345" s="180">
        <v>7200</v>
      </c>
      <c r="G345" s="180">
        <v>7200</v>
      </c>
      <c r="H345" s="180">
        <v>7200</v>
      </c>
      <c r="I345" s="180">
        <v>0</v>
      </c>
      <c r="J345" s="180">
        <v>0</v>
      </c>
      <c r="K345" s="180">
        <v>0</v>
      </c>
      <c r="L345" s="180">
        <v>0</v>
      </c>
      <c r="M345" s="180">
        <v>0</v>
      </c>
      <c r="N345" s="180">
        <v>0</v>
      </c>
      <c r="O345" s="180">
        <v>0</v>
      </c>
      <c r="P345" s="180">
        <v>0</v>
      </c>
      <c r="Q345" s="180">
        <v>0</v>
      </c>
      <c r="R345" s="180">
        <v>0</v>
      </c>
    </row>
    <row r="346" spans="1:18" ht="12.75">
      <c r="A346" s="172"/>
      <c r="B346" s="172"/>
      <c r="C346" s="172" t="s">
        <v>35</v>
      </c>
      <c r="D346" s="173" t="s">
        <v>36</v>
      </c>
      <c r="E346" s="180">
        <v>10543</v>
      </c>
      <c r="F346" s="180">
        <v>10543</v>
      </c>
      <c r="G346" s="180">
        <v>10543</v>
      </c>
      <c r="H346" s="180">
        <v>0</v>
      </c>
      <c r="I346" s="180">
        <v>10543</v>
      </c>
      <c r="J346" s="180">
        <v>0</v>
      </c>
      <c r="K346" s="180">
        <v>0</v>
      </c>
      <c r="L346" s="180">
        <v>0</v>
      </c>
      <c r="M346" s="180">
        <v>0</v>
      </c>
      <c r="N346" s="180">
        <v>0</v>
      </c>
      <c r="O346" s="180">
        <v>0</v>
      </c>
      <c r="P346" s="180">
        <v>0</v>
      </c>
      <c r="Q346" s="180">
        <v>0</v>
      </c>
      <c r="R346" s="180">
        <v>0</v>
      </c>
    </row>
    <row r="347" spans="1:18" ht="12.75">
      <c r="A347" s="172"/>
      <c r="B347" s="172"/>
      <c r="C347" s="172" t="s">
        <v>72</v>
      </c>
      <c r="D347" s="173" t="s">
        <v>73</v>
      </c>
      <c r="E347" s="180">
        <v>36100</v>
      </c>
      <c r="F347" s="180">
        <v>36100</v>
      </c>
      <c r="G347" s="180">
        <v>36100</v>
      </c>
      <c r="H347" s="180">
        <v>0</v>
      </c>
      <c r="I347" s="180">
        <v>36100</v>
      </c>
      <c r="J347" s="180">
        <v>0</v>
      </c>
      <c r="K347" s="180">
        <v>0</v>
      </c>
      <c r="L347" s="180">
        <v>0</v>
      </c>
      <c r="M347" s="180">
        <v>0</v>
      </c>
      <c r="N347" s="180">
        <v>0</v>
      </c>
      <c r="O347" s="180">
        <v>0</v>
      </c>
      <c r="P347" s="180">
        <v>0</v>
      </c>
      <c r="Q347" s="180">
        <v>0</v>
      </c>
      <c r="R347" s="180">
        <v>0</v>
      </c>
    </row>
    <row r="348" spans="1:18" ht="12.75">
      <c r="A348" s="172"/>
      <c r="B348" s="172"/>
      <c r="C348" s="172" t="s">
        <v>40</v>
      </c>
      <c r="D348" s="173" t="s">
        <v>41</v>
      </c>
      <c r="E348" s="180">
        <v>606</v>
      </c>
      <c r="F348" s="180">
        <v>606</v>
      </c>
      <c r="G348" s="180">
        <v>606</v>
      </c>
      <c r="H348" s="180">
        <v>0</v>
      </c>
      <c r="I348" s="180">
        <v>606</v>
      </c>
      <c r="J348" s="180">
        <v>0</v>
      </c>
      <c r="K348" s="180">
        <v>0</v>
      </c>
      <c r="L348" s="180">
        <v>0</v>
      </c>
      <c r="M348" s="180">
        <v>0</v>
      </c>
      <c r="N348" s="180">
        <v>0</v>
      </c>
      <c r="O348" s="180">
        <v>0</v>
      </c>
      <c r="P348" s="180">
        <v>0</v>
      </c>
      <c r="Q348" s="180">
        <v>0</v>
      </c>
      <c r="R348" s="180">
        <v>0</v>
      </c>
    </row>
    <row r="349" spans="1:18" ht="12.75">
      <c r="A349" s="172"/>
      <c r="B349" s="172"/>
      <c r="C349" s="172" t="s">
        <v>74</v>
      </c>
      <c r="D349" s="173" t="s">
        <v>75</v>
      </c>
      <c r="E349" s="180">
        <v>2610</v>
      </c>
      <c r="F349" s="180">
        <v>2610</v>
      </c>
      <c r="G349" s="180">
        <v>2610</v>
      </c>
      <c r="H349" s="180">
        <v>0</v>
      </c>
      <c r="I349" s="180">
        <v>2610</v>
      </c>
      <c r="J349" s="180">
        <v>0</v>
      </c>
      <c r="K349" s="180">
        <v>0</v>
      </c>
      <c r="L349" s="180">
        <v>0</v>
      </c>
      <c r="M349" s="180">
        <v>0</v>
      </c>
      <c r="N349" s="180">
        <v>0</v>
      </c>
      <c r="O349" s="180">
        <v>0</v>
      </c>
      <c r="P349" s="180">
        <v>0</v>
      </c>
      <c r="Q349" s="180">
        <v>0</v>
      </c>
      <c r="R349" s="180">
        <v>0</v>
      </c>
    </row>
    <row r="350" spans="1:18" ht="12.75">
      <c r="A350" s="172"/>
      <c r="B350" s="172"/>
      <c r="C350" s="172" t="s">
        <v>20</v>
      </c>
      <c r="D350" s="173" t="s">
        <v>21</v>
      </c>
      <c r="E350" s="180">
        <v>23230</v>
      </c>
      <c r="F350" s="180">
        <v>23230</v>
      </c>
      <c r="G350" s="180">
        <v>23230</v>
      </c>
      <c r="H350" s="180">
        <v>0</v>
      </c>
      <c r="I350" s="180">
        <v>23230</v>
      </c>
      <c r="J350" s="180">
        <v>0</v>
      </c>
      <c r="K350" s="180">
        <v>0</v>
      </c>
      <c r="L350" s="180">
        <v>0</v>
      </c>
      <c r="M350" s="180">
        <v>0</v>
      </c>
      <c r="N350" s="180">
        <v>0</v>
      </c>
      <c r="O350" s="180">
        <v>0</v>
      </c>
      <c r="P350" s="180">
        <v>0</v>
      </c>
      <c r="Q350" s="180">
        <v>0</v>
      </c>
      <c r="R350" s="180">
        <v>0</v>
      </c>
    </row>
    <row r="351" spans="1:18" ht="24">
      <c r="A351" s="172"/>
      <c r="B351" s="172"/>
      <c r="C351" s="172" t="s">
        <v>76</v>
      </c>
      <c r="D351" s="173" t="s">
        <v>77</v>
      </c>
      <c r="E351" s="180">
        <v>1596</v>
      </c>
      <c r="F351" s="180">
        <v>1596</v>
      </c>
      <c r="G351" s="180">
        <v>1596</v>
      </c>
      <c r="H351" s="180">
        <v>0</v>
      </c>
      <c r="I351" s="180">
        <v>1596</v>
      </c>
      <c r="J351" s="180">
        <v>0</v>
      </c>
      <c r="K351" s="180">
        <v>0</v>
      </c>
      <c r="L351" s="180">
        <v>0</v>
      </c>
      <c r="M351" s="180">
        <v>0</v>
      </c>
      <c r="N351" s="180">
        <v>0</v>
      </c>
      <c r="O351" s="180">
        <v>0</v>
      </c>
      <c r="P351" s="180">
        <v>0</v>
      </c>
      <c r="Q351" s="180">
        <v>0</v>
      </c>
      <c r="R351" s="180">
        <v>0</v>
      </c>
    </row>
    <row r="352" spans="1:18" ht="36">
      <c r="A352" s="172"/>
      <c r="B352" s="172"/>
      <c r="C352" s="172" t="s">
        <v>78</v>
      </c>
      <c r="D352" s="173" t="s">
        <v>79</v>
      </c>
      <c r="E352" s="180">
        <v>960</v>
      </c>
      <c r="F352" s="180">
        <v>960</v>
      </c>
      <c r="G352" s="180">
        <v>960</v>
      </c>
      <c r="H352" s="180">
        <v>0</v>
      </c>
      <c r="I352" s="180">
        <v>960</v>
      </c>
      <c r="J352" s="180">
        <v>0</v>
      </c>
      <c r="K352" s="180">
        <v>0</v>
      </c>
      <c r="L352" s="180">
        <v>0</v>
      </c>
      <c r="M352" s="180">
        <v>0</v>
      </c>
      <c r="N352" s="180">
        <v>0</v>
      </c>
      <c r="O352" s="180">
        <v>0</v>
      </c>
      <c r="P352" s="180">
        <v>0</v>
      </c>
      <c r="Q352" s="180">
        <v>0</v>
      </c>
      <c r="R352" s="180">
        <v>0</v>
      </c>
    </row>
    <row r="353" spans="1:18" ht="36">
      <c r="A353" s="172"/>
      <c r="B353" s="172"/>
      <c r="C353" s="172" t="s">
        <v>52</v>
      </c>
      <c r="D353" s="173" t="s">
        <v>53</v>
      </c>
      <c r="E353" s="180">
        <v>6400</v>
      </c>
      <c r="F353" s="180">
        <v>6400</v>
      </c>
      <c r="G353" s="180">
        <v>6400</v>
      </c>
      <c r="H353" s="180">
        <v>0</v>
      </c>
      <c r="I353" s="180">
        <v>6400</v>
      </c>
      <c r="J353" s="180">
        <v>0</v>
      </c>
      <c r="K353" s="180">
        <v>0</v>
      </c>
      <c r="L353" s="180">
        <v>0</v>
      </c>
      <c r="M353" s="180">
        <v>0</v>
      </c>
      <c r="N353" s="180">
        <v>0</v>
      </c>
      <c r="O353" s="180">
        <v>0</v>
      </c>
      <c r="P353" s="180">
        <v>0</v>
      </c>
      <c r="Q353" s="180">
        <v>0</v>
      </c>
      <c r="R353" s="180">
        <v>0</v>
      </c>
    </row>
    <row r="354" spans="1:18" ht="12.75">
      <c r="A354" s="172"/>
      <c r="B354" s="172"/>
      <c r="C354" s="172" t="s">
        <v>54</v>
      </c>
      <c r="D354" s="173" t="s">
        <v>55</v>
      </c>
      <c r="E354" s="180">
        <v>1920</v>
      </c>
      <c r="F354" s="180">
        <v>1920</v>
      </c>
      <c r="G354" s="180">
        <v>1920</v>
      </c>
      <c r="H354" s="180">
        <v>0</v>
      </c>
      <c r="I354" s="180">
        <v>1920</v>
      </c>
      <c r="J354" s="180">
        <v>0</v>
      </c>
      <c r="K354" s="180">
        <v>0</v>
      </c>
      <c r="L354" s="180">
        <v>0</v>
      </c>
      <c r="M354" s="180">
        <v>0</v>
      </c>
      <c r="N354" s="180">
        <v>0</v>
      </c>
      <c r="O354" s="180">
        <v>0</v>
      </c>
      <c r="P354" s="180">
        <v>0</v>
      </c>
      <c r="Q354" s="180">
        <v>0</v>
      </c>
      <c r="R354" s="180">
        <v>0</v>
      </c>
    </row>
    <row r="355" spans="1:18" ht="12.75">
      <c r="A355" s="172"/>
      <c r="B355" s="172"/>
      <c r="C355" s="172" t="s">
        <v>26</v>
      </c>
      <c r="D355" s="173" t="s">
        <v>27</v>
      </c>
      <c r="E355" s="180">
        <v>1000</v>
      </c>
      <c r="F355" s="180">
        <v>1000</v>
      </c>
      <c r="G355" s="180">
        <v>1000</v>
      </c>
      <c r="H355" s="180">
        <v>0</v>
      </c>
      <c r="I355" s="180">
        <v>1000</v>
      </c>
      <c r="J355" s="180">
        <v>0</v>
      </c>
      <c r="K355" s="180">
        <v>0</v>
      </c>
      <c r="L355" s="180">
        <v>0</v>
      </c>
      <c r="M355" s="180">
        <v>0</v>
      </c>
      <c r="N355" s="180">
        <v>0</v>
      </c>
      <c r="O355" s="180">
        <v>0</v>
      </c>
      <c r="P355" s="180">
        <v>0</v>
      </c>
      <c r="Q355" s="180">
        <v>0</v>
      </c>
      <c r="R355" s="180">
        <v>0</v>
      </c>
    </row>
    <row r="356" spans="1:18" ht="24">
      <c r="A356" s="172"/>
      <c r="B356" s="172"/>
      <c r="C356" s="172" t="s">
        <v>56</v>
      </c>
      <c r="D356" s="173" t="s">
        <v>57</v>
      </c>
      <c r="E356" s="180">
        <v>20400</v>
      </c>
      <c r="F356" s="180">
        <v>20400</v>
      </c>
      <c r="G356" s="180">
        <v>20400</v>
      </c>
      <c r="H356" s="180">
        <v>0</v>
      </c>
      <c r="I356" s="180">
        <v>20400</v>
      </c>
      <c r="J356" s="180">
        <v>0</v>
      </c>
      <c r="K356" s="180">
        <v>0</v>
      </c>
      <c r="L356" s="180">
        <v>0</v>
      </c>
      <c r="M356" s="180">
        <v>0</v>
      </c>
      <c r="N356" s="180">
        <v>0</v>
      </c>
      <c r="O356" s="180">
        <v>0</v>
      </c>
      <c r="P356" s="180">
        <v>0</v>
      </c>
      <c r="Q356" s="180">
        <v>0</v>
      </c>
      <c r="R356" s="180">
        <v>0</v>
      </c>
    </row>
    <row r="357" spans="1:18" ht="36">
      <c r="A357" s="172"/>
      <c r="B357" s="172"/>
      <c r="C357" s="172" t="s">
        <v>124</v>
      </c>
      <c r="D357" s="173" t="s">
        <v>125</v>
      </c>
      <c r="E357" s="180">
        <v>2700</v>
      </c>
      <c r="F357" s="180">
        <v>2700</v>
      </c>
      <c r="G357" s="180">
        <v>2700</v>
      </c>
      <c r="H357" s="180">
        <v>0</v>
      </c>
      <c r="I357" s="180">
        <v>2700</v>
      </c>
      <c r="J357" s="180">
        <v>0</v>
      </c>
      <c r="K357" s="180">
        <v>0</v>
      </c>
      <c r="L357" s="180">
        <v>0</v>
      </c>
      <c r="M357" s="180">
        <v>0</v>
      </c>
      <c r="N357" s="180">
        <v>0</v>
      </c>
      <c r="O357" s="180">
        <v>0</v>
      </c>
      <c r="P357" s="180">
        <v>0</v>
      </c>
      <c r="Q357" s="180">
        <v>0</v>
      </c>
      <c r="R357" s="180">
        <v>0</v>
      </c>
    </row>
    <row r="358" spans="1:18" ht="36">
      <c r="A358" s="172"/>
      <c r="B358" s="172"/>
      <c r="C358" s="172" t="s">
        <v>58</v>
      </c>
      <c r="D358" s="173" t="s">
        <v>59</v>
      </c>
      <c r="E358" s="180">
        <v>2500</v>
      </c>
      <c r="F358" s="180">
        <v>2500</v>
      </c>
      <c r="G358" s="180">
        <v>2500</v>
      </c>
      <c r="H358" s="180">
        <v>0</v>
      </c>
      <c r="I358" s="180">
        <v>2500</v>
      </c>
      <c r="J358" s="180">
        <v>0</v>
      </c>
      <c r="K358" s="180">
        <v>0</v>
      </c>
      <c r="L358" s="180">
        <v>0</v>
      </c>
      <c r="M358" s="180">
        <v>0</v>
      </c>
      <c r="N358" s="180">
        <v>0</v>
      </c>
      <c r="O358" s="180">
        <v>0</v>
      </c>
      <c r="P358" s="180">
        <v>0</v>
      </c>
      <c r="Q358" s="180">
        <v>0</v>
      </c>
      <c r="R358" s="180">
        <v>0</v>
      </c>
    </row>
    <row r="359" spans="1:18" ht="36">
      <c r="A359" s="172"/>
      <c r="B359" s="172"/>
      <c r="C359" s="172" t="s">
        <v>60</v>
      </c>
      <c r="D359" s="173" t="s">
        <v>61</v>
      </c>
      <c r="E359" s="180">
        <v>1012</v>
      </c>
      <c r="F359" s="180">
        <v>1012</v>
      </c>
      <c r="G359" s="180">
        <v>1012</v>
      </c>
      <c r="H359" s="180">
        <v>0</v>
      </c>
      <c r="I359" s="180">
        <v>1012</v>
      </c>
      <c r="J359" s="180">
        <v>0</v>
      </c>
      <c r="K359" s="180">
        <v>0</v>
      </c>
      <c r="L359" s="180">
        <v>0</v>
      </c>
      <c r="M359" s="180">
        <v>0</v>
      </c>
      <c r="N359" s="180">
        <v>0</v>
      </c>
      <c r="O359" s="180">
        <v>0</v>
      </c>
      <c r="P359" s="180">
        <v>0</v>
      </c>
      <c r="Q359" s="180">
        <v>0</v>
      </c>
      <c r="R359" s="180">
        <v>0</v>
      </c>
    </row>
    <row r="360" spans="1:18" ht="36">
      <c r="A360" s="172"/>
      <c r="B360" s="172"/>
      <c r="C360" s="172" t="s">
        <v>80</v>
      </c>
      <c r="D360" s="173" t="s">
        <v>81</v>
      </c>
      <c r="E360" s="180">
        <v>2457</v>
      </c>
      <c r="F360" s="180">
        <v>2457</v>
      </c>
      <c r="G360" s="180">
        <v>2457</v>
      </c>
      <c r="H360" s="180">
        <v>0</v>
      </c>
      <c r="I360" s="180">
        <v>2457</v>
      </c>
      <c r="J360" s="180">
        <v>0</v>
      </c>
      <c r="K360" s="180">
        <v>0</v>
      </c>
      <c r="L360" s="180">
        <v>0</v>
      </c>
      <c r="M360" s="180">
        <v>0</v>
      </c>
      <c r="N360" s="180">
        <v>0</v>
      </c>
      <c r="O360" s="180">
        <v>0</v>
      </c>
      <c r="P360" s="180">
        <v>0</v>
      </c>
      <c r="Q360" s="180">
        <v>0</v>
      </c>
      <c r="R360" s="180">
        <v>0</v>
      </c>
    </row>
    <row r="361" spans="1:18" ht="24">
      <c r="A361" s="176"/>
      <c r="B361" s="176" t="s">
        <v>462</v>
      </c>
      <c r="C361" s="176"/>
      <c r="D361" s="177" t="s">
        <v>463</v>
      </c>
      <c r="E361" s="179">
        <v>373435</v>
      </c>
      <c r="F361" s="179">
        <v>373435</v>
      </c>
      <c r="G361" s="179">
        <v>373310</v>
      </c>
      <c r="H361" s="179">
        <v>41510</v>
      </c>
      <c r="I361" s="179">
        <v>331800</v>
      </c>
      <c r="J361" s="179">
        <v>0</v>
      </c>
      <c r="K361" s="179">
        <v>125</v>
      </c>
      <c r="L361" s="179">
        <v>0</v>
      </c>
      <c r="M361" s="179">
        <v>0</v>
      </c>
      <c r="N361" s="179">
        <v>0</v>
      </c>
      <c r="O361" s="179">
        <v>0</v>
      </c>
      <c r="P361" s="179">
        <v>0</v>
      </c>
      <c r="Q361" s="179">
        <v>0</v>
      </c>
      <c r="R361" s="179">
        <v>0</v>
      </c>
    </row>
    <row r="362" spans="1:18" ht="24">
      <c r="A362" s="172"/>
      <c r="B362" s="172"/>
      <c r="C362" s="172" t="s">
        <v>64</v>
      </c>
      <c r="D362" s="173" t="s">
        <v>65</v>
      </c>
      <c r="E362" s="180">
        <v>125</v>
      </c>
      <c r="F362" s="180">
        <v>125</v>
      </c>
      <c r="G362" s="180">
        <v>0</v>
      </c>
      <c r="H362" s="180">
        <v>0</v>
      </c>
      <c r="I362" s="180">
        <v>0</v>
      </c>
      <c r="J362" s="180">
        <v>0</v>
      </c>
      <c r="K362" s="180">
        <v>125</v>
      </c>
      <c r="L362" s="180">
        <v>0</v>
      </c>
      <c r="M362" s="180">
        <v>0</v>
      </c>
      <c r="N362" s="180">
        <v>0</v>
      </c>
      <c r="O362" s="180">
        <v>0</v>
      </c>
      <c r="P362" s="180">
        <v>0</v>
      </c>
      <c r="Q362" s="180">
        <v>0</v>
      </c>
      <c r="R362" s="180">
        <v>0</v>
      </c>
    </row>
    <row r="363" spans="1:18" ht="24">
      <c r="A363" s="172"/>
      <c r="B363" s="172"/>
      <c r="C363" s="172" t="s">
        <v>44</v>
      </c>
      <c r="D363" s="173" t="s">
        <v>45</v>
      </c>
      <c r="E363" s="180">
        <v>32388</v>
      </c>
      <c r="F363" s="180">
        <v>32388</v>
      </c>
      <c r="G363" s="180">
        <v>32388</v>
      </c>
      <c r="H363" s="180">
        <v>32388</v>
      </c>
      <c r="I363" s="180">
        <v>0</v>
      </c>
      <c r="J363" s="180">
        <v>0</v>
      </c>
      <c r="K363" s="180">
        <v>0</v>
      </c>
      <c r="L363" s="180">
        <v>0</v>
      </c>
      <c r="M363" s="180">
        <v>0</v>
      </c>
      <c r="N363" s="180">
        <v>0</v>
      </c>
      <c r="O363" s="180">
        <v>0</v>
      </c>
      <c r="P363" s="180">
        <v>0</v>
      </c>
      <c r="Q363" s="180">
        <v>0</v>
      </c>
      <c r="R363" s="180">
        <v>0</v>
      </c>
    </row>
    <row r="364" spans="1:18" ht="24">
      <c r="A364" s="172"/>
      <c r="B364" s="172"/>
      <c r="C364" s="172" t="s">
        <v>46</v>
      </c>
      <c r="D364" s="173" t="s">
        <v>47</v>
      </c>
      <c r="E364" s="180">
        <v>2736</v>
      </c>
      <c r="F364" s="180">
        <v>2736</v>
      </c>
      <c r="G364" s="180">
        <v>2736</v>
      </c>
      <c r="H364" s="180">
        <v>2736</v>
      </c>
      <c r="I364" s="180">
        <v>0</v>
      </c>
      <c r="J364" s="180">
        <v>0</v>
      </c>
      <c r="K364" s="180">
        <v>0</v>
      </c>
      <c r="L364" s="180">
        <v>0</v>
      </c>
      <c r="M364" s="180">
        <v>0</v>
      </c>
      <c r="N364" s="180">
        <v>0</v>
      </c>
      <c r="O364" s="180">
        <v>0</v>
      </c>
      <c r="P364" s="180">
        <v>0</v>
      </c>
      <c r="Q364" s="180">
        <v>0</v>
      </c>
      <c r="R364" s="180">
        <v>0</v>
      </c>
    </row>
    <row r="365" spans="1:18" ht="24">
      <c r="A365" s="172"/>
      <c r="B365" s="172"/>
      <c r="C365" s="172" t="s">
        <v>48</v>
      </c>
      <c r="D365" s="173" t="s">
        <v>49</v>
      </c>
      <c r="E365" s="180">
        <v>5525</v>
      </c>
      <c r="F365" s="180">
        <v>5525</v>
      </c>
      <c r="G365" s="180">
        <v>5525</v>
      </c>
      <c r="H365" s="180">
        <v>5525</v>
      </c>
      <c r="I365" s="180">
        <v>0</v>
      </c>
      <c r="J365" s="180">
        <v>0</v>
      </c>
      <c r="K365" s="180">
        <v>0</v>
      </c>
      <c r="L365" s="180">
        <v>0</v>
      </c>
      <c r="M365" s="180">
        <v>0</v>
      </c>
      <c r="N365" s="180">
        <v>0</v>
      </c>
      <c r="O365" s="180">
        <v>0</v>
      </c>
      <c r="P365" s="180">
        <v>0</v>
      </c>
      <c r="Q365" s="180">
        <v>0</v>
      </c>
      <c r="R365" s="180">
        <v>0</v>
      </c>
    </row>
    <row r="366" spans="1:18" ht="12.75">
      <c r="A366" s="172"/>
      <c r="B366" s="172"/>
      <c r="C366" s="172" t="s">
        <v>50</v>
      </c>
      <c r="D366" s="173" t="s">
        <v>51</v>
      </c>
      <c r="E366" s="180">
        <v>861</v>
      </c>
      <c r="F366" s="180">
        <v>861</v>
      </c>
      <c r="G366" s="180">
        <v>861</v>
      </c>
      <c r="H366" s="180">
        <v>861</v>
      </c>
      <c r="I366" s="180">
        <v>0</v>
      </c>
      <c r="J366" s="180">
        <v>0</v>
      </c>
      <c r="K366" s="180">
        <v>0</v>
      </c>
      <c r="L366" s="180">
        <v>0</v>
      </c>
      <c r="M366" s="180">
        <v>0</v>
      </c>
      <c r="N366" s="180">
        <v>0</v>
      </c>
      <c r="O366" s="180">
        <v>0</v>
      </c>
      <c r="P366" s="180">
        <v>0</v>
      </c>
      <c r="Q366" s="180">
        <v>0</v>
      </c>
      <c r="R366" s="180">
        <v>0</v>
      </c>
    </row>
    <row r="367" spans="1:18" ht="12.75">
      <c r="A367" s="172"/>
      <c r="B367" s="172"/>
      <c r="C367" s="172" t="s">
        <v>20</v>
      </c>
      <c r="D367" s="173" t="s">
        <v>21</v>
      </c>
      <c r="E367" s="180">
        <v>329600</v>
      </c>
      <c r="F367" s="180">
        <v>329600</v>
      </c>
      <c r="G367" s="180">
        <v>329600</v>
      </c>
      <c r="H367" s="180">
        <v>0</v>
      </c>
      <c r="I367" s="180">
        <v>329600</v>
      </c>
      <c r="J367" s="180">
        <v>0</v>
      </c>
      <c r="K367" s="180">
        <v>0</v>
      </c>
      <c r="L367" s="180">
        <v>0</v>
      </c>
      <c r="M367" s="180">
        <v>0</v>
      </c>
      <c r="N367" s="180">
        <v>0</v>
      </c>
      <c r="O367" s="180">
        <v>0</v>
      </c>
      <c r="P367" s="180">
        <v>0</v>
      </c>
      <c r="Q367" s="180">
        <v>0</v>
      </c>
      <c r="R367" s="180">
        <v>0</v>
      </c>
    </row>
    <row r="368" spans="1:18" ht="24">
      <c r="A368" s="172"/>
      <c r="B368" s="172"/>
      <c r="C368" s="172" t="s">
        <v>56</v>
      </c>
      <c r="D368" s="173" t="s">
        <v>57</v>
      </c>
      <c r="E368" s="180">
        <v>2200</v>
      </c>
      <c r="F368" s="180">
        <v>2200</v>
      </c>
      <c r="G368" s="180">
        <v>2200</v>
      </c>
      <c r="H368" s="180">
        <v>0</v>
      </c>
      <c r="I368" s="180">
        <v>2200</v>
      </c>
      <c r="J368" s="180">
        <v>0</v>
      </c>
      <c r="K368" s="180">
        <v>0</v>
      </c>
      <c r="L368" s="180">
        <v>0</v>
      </c>
      <c r="M368" s="180">
        <v>0</v>
      </c>
      <c r="N368" s="180">
        <v>0</v>
      </c>
      <c r="O368" s="180">
        <v>0</v>
      </c>
      <c r="P368" s="180">
        <v>0</v>
      </c>
      <c r="Q368" s="180">
        <v>0</v>
      </c>
      <c r="R368" s="180">
        <v>0</v>
      </c>
    </row>
    <row r="369" spans="1:18" ht="12.75">
      <c r="A369" s="176"/>
      <c r="B369" s="176" t="s">
        <v>466</v>
      </c>
      <c r="C369" s="176"/>
      <c r="D369" s="177" t="s">
        <v>377</v>
      </c>
      <c r="E369" s="179">
        <v>100000</v>
      </c>
      <c r="F369" s="179">
        <v>100000</v>
      </c>
      <c r="G369" s="179">
        <v>0</v>
      </c>
      <c r="H369" s="179">
        <v>0</v>
      </c>
      <c r="I369" s="179">
        <v>0</v>
      </c>
      <c r="J369" s="179">
        <v>0</v>
      </c>
      <c r="K369" s="179">
        <v>100000</v>
      </c>
      <c r="L369" s="179">
        <v>0</v>
      </c>
      <c r="M369" s="179">
        <v>0</v>
      </c>
      <c r="N369" s="179">
        <v>0</v>
      </c>
      <c r="O369" s="179">
        <v>0</v>
      </c>
      <c r="P369" s="179">
        <v>0</v>
      </c>
      <c r="Q369" s="179">
        <v>0</v>
      </c>
      <c r="R369" s="179">
        <v>0</v>
      </c>
    </row>
    <row r="370" spans="1:18" ht="12.75">
      <c r="A370" s="172"/>
      <c r="B370" s="172"/>
      <c r="C370" s="172" t="s">
        <v>118</v>
      </c>
      <c r="D370" s="173" t="s">
        <v>119</v>
      </c>
      <c r="E370" s="180">
        <v>100000</v>
      </c>
      <c r="F370" s="180">
        <v>100000</v>
      </c>
      <c r="G370" s="180">
        <v>0</v>
      </c>
      <c r="H370" s="180">
        <v>0</v>
      </c>
      <c r="I370" s="180">
        <v>0</v>
      </c>
      <c r="J370" s="180">
        <v>0</v>
      </c>
      <c r="K370" s="180">
        <v>100000</v>
      </c>
      <c r="L370" s="180">
        <v>0</v>
      </c>
      <c r="M370" s="180">
        <v>0</v>
      </c>
      <c r="N370" s="180">
        <v>0</v>
      </c>
      <c r="O370" s="180">
        <v>0</v>
      </c>
      <c r="P370" s="180">
        <v>0</v>
      </c>
      <c r="Q370" s="180">
        <v>0</v>
      </c>
      <c r="R370" s="180">
        <v>0</v>
      </c>
    </row>
    <row r="371" spans="1:18" ht="12.75">
      <c r="A371" s="174" t="s">
        <v>527</v>
      </c>
      <c r="B371" s="174"/>
      <c r="C371" s="174"/>
      <c r="D371" s="175" t="s">
        <v>528</v>
      </c>
      <c r="E371" s="178">
        <v>526797</v>
      </c>
      <c r="F371" s="178">
        <v>526797</v>
      </c>
      <c r="G371" s="178">
        <v>521504</v>
      </c>
      <c r="H371" s="178">
        <v>476317</v>
      </c>
      <c r="I371" s="178">
        <v>45187</v>
      </c>
      <c r="J371" s="178">
        <v>0</v>
      </c>
      <c r="K371" s="178">
        <v>5293</v>
      </c>
      <c r="L371" s="178">
        <v>0</v>
      </c>
      <c r="M371" s="178">
        <v>0</v>
      </c>
      <c r="N371" s="178">
        <v>0</v>
      </c>
      <c r="O371" s="178">
        <v>0</v>
      </c>
      <c r="P371" s="178">
        <v>0</v>
      </c>
      <c r="Q371" s="178">
        <v>0</v>
      </c>
      <c r="R371" s="178">
        <v>0</v>
      </c>
    </row>
    <row r="372" spans="1:18" ht="12.75">
      <c r="A372" s="176"/>
      <c r="B372" s="176" t="s">
        <v>529</v>
      </c>
      <c r="C372" s="176"/>
      <c r="D372" s="177" t="s">
        <v>530</v>
      </c>
      <c r="E372" s="179">
        <v>505810</v>
      </c>
      <c r="F372" s="179">
        <v>505810</v>
      </c>
      <c r="G372" s="179">
        <v>500517</v>
      </c>
      <c r="H372" s="179">
        <v>476317</v>
      </c>
      <c r="I372" s="179">
        <v>24200</v>
      </c>
      <c r="J372" s="179">
        <v>0</v>
      </c>
      <c r="K372" s="179">
        <v>5293</v>
      </c>
      <c r="L372" s="179">
        <v>0</v>
      </c>
      <c r="M372" s="179">
        <v>0</v>
      </c>
      <c r="N372" s="179">
        <v>0</v>
      </c>
      <c r="O372" s="179">
        <v>0</v>
      </c>
      <c r="P372" s="179">
        <v>0</v>
      </c>
      <c r="Q372" s="179">
        <v>0</v>
      </c>
      <c r="R372" s="179">
        <v>0</v>
      </c>
    </row>
    <row r="373" spans="1:18" ht="24">
      <c r="A373" s="172"/>
      <c r="B373" s="172"/>
      <c r="C373" s="172" t="s">
        <v>64</v>
      </c>
      <c r="D373" s="173" t="s">
        <v>65</v>
      </c>
      <c r="E373" s="180">
        <v>5293</v>
      </c>
      <c r="F373" s="180">
        <v>5293</v>
      </c>
      <c r="G373" s="180">
        <v>0</v>
      </c>
      <c r="H373" s="180">
        <v>0</v>
      </c>
      <c r="I373" s="180">
        <v>0</v>
      </c>
      <c r="J373" s="180">
        <v>0</v>
      </c>
      <c r="K373" s="180">
        <v>5293</v>
      </c>
      <c r="L373" s="180">
        <v>0</v>
      </c>
      <c r="M373" s="180">
        <v>0</v>
      </c>
      <c r="N373" s="180">
        <v>0</v>
      </c>
      <c r="O373" s="180">
        <v>0</v>
      </c>
      <c r="P373" s="180">
        <v>0</v>
      </c>
      <c r="Q373" s="180">
        <v>0</v>
      </c>
      <c r="R373" s="180">
        <v>0</v>
      </c>
    </row>
    <row r="374" spans="1:18" ht="24">
      <c r="A374" s="172"/>
      <c r="B374" s="172"/>
      <c r="C374" s="172" t="s">
        <v>44</v>
      </c>
      <c r="D374" s="173" t="s">
        <v>45</v>
      </c>
      <c r="E374" s="180">
        <v>374690</v>
      </c>
      <c r="F374" s="180">
        <v>374690</v>
      </c>
      <c r="G374" s="180">
        <v>374690</v>
      </c>
      <c r="H374" s="180">
        <v>374690</v>
      </c>
      <c r="I374" s="180">
        <v>0</v>
      </c>
      <c r="J374" s="180">
        <v>0</v>
      </c>
      <c r="K374" s="180">
        <v>0</v>
      </c>
      <c r="L374" s="180">
        <v>0</v>
      </c>
      <c r="M374" s="180">
        <v>0</v>
      </c>
      <c r="N374" s="180">
        <v>0</v>
      </c>
      <c r="O374" s="180">
        <v>0</v>
      </c>
      <c r="P374" s="180">
        <v>0</v>
      </c>
      <c r="Q374" s="180">
        <v>0</v>
      </c>
      <c r="R374" s="180">
        <v>0</v>
      </c>
    </row>
    <row r="375" spans="1:18" ht="24">
      <c r="A375" s="172"/>
      <c r="B375" s="172"/>
      <c r="C375" s="172" t="s">
        <v>46</v>
      </c>
      <c r="D375" s="173" t="s">
        <v>47</v>
      </c>
      <c r="E375" s="180">
        <v>28360</v>
      </c>
      <c r="F375" s="180">
        <v>28360</v>
      </c>
      <c r="G375" s="180">
        <v>28360</v>
      </c>
      <c r="H375" s="180">
        <v>28360</v>
      </c>
      <c r="I375" s="180">
        <v>0</v>
      </c>
      <c r="J375" s="180">
        <v>0</v>
      </c>
      <c r="K375" s="180">
        <v>0</v>
      </c>
      <c r="L375" s="180">
        <v>0</v>
      </c>
      <c r="M375" s="180">
        <v>0</v>
      </c>
      <c r="N375" s="180">
        <v>0</v>
      </c>
      <c r="O375" s="180">
        <v>0</v>
      </c>
      <c r="P375" s="180">
        <v>0</v>
      </c>
      <c r="Q375" s="180">
        <v>0</v>
      </c>
      <c r="R375" s="180">
        <v>0</v>
      </c>
    </row>
    <row r="376" spans="1:18" ht="24">
      <c r="A376" s="172"/>
      <c r="B376" s="172"/>
      <c r="C376" s="172" t="s">
        <v>48</v>
      </c>
      <c r="D376" s="173" t="s">
        <v>49</v>
      </c>
      <c r="E376" s="180">
        <v>62955</v>
      </c>
      <c r="F376" s="180">
        <v>62955</v>
      </c>
      <c r="G376" s="180">
        <v>62955</v>
      </c>
      <c r="H376" s="180">
        <v>62955</v>
      </c>
      <c r="I376" s="180">
        <v>0</v>
      </c>
      <c r="J376" s="180">
        <v>0</v>
      </c>
      <c r="K376" s="180">
        <v>0</v>
      </c>
      <c r="L376" s="180">
        <v>0</v>
      </c>
      <c r="M376" s="180">
        <v>0</v>
      </c>
      <c r="N376" s="180">
        <v>0</v>
      </c>
      <c r="O376" s="180">
        <v>0</v>
      </c>
      <c r="P376" s="180">
        <v>0</v>
      </c>
      <c r="Q376" s="180">
        <v>0</v>
      </c>
      <c r="R376" s="180">
        <v>0</v>
      </c>
    </row>
    <row r="377" spans="1:18" ht="12.75">
      <c r="A377" s="172"/>
      <c r="B377" s="172"/>
      <c r="C377" s="172" t="s">
        <v>50</v>
      </c>
      <c r="D377" s="173" t="s">
        <v>51</v>
      </c>
      <c r="E377" s="180">
        <v>10312</v>
      </c>
      <c r="F377" s="180">
        <v>10312</v>
      </c>
      <c r="G377" s="180">
        <v>10312</v>
      </c>
      <c r="H377" s="180">
        <v>10312</v>
      </c>
      <c r="I377" s="180">
        <v>0</v>
      </c>
      <c r="J377" s="180">
        <v>0</v>
      </c>
      <c r="K377" s="180">
        <v>0</v>
      </c>
      <c r="L377" s="180">
        <v>0</v>
      </c>
      <c r="M377" s="180">
        <v>0</v>
      </c>
      <c r="N377" s="180">
        <v>0</v>
      </c>
      <c r="O377" s="180">
        <v>0</v>
      </c>
      <c r="P377" s="180">
        <v>0</v>
      </c>
      <c r="Q377" s="180">
        <v>0</v>
      </c>
      <c r="R377" s="180">
        <v>0</v>
      </c>
    </row>
    <row r="378" spans="1:18" ht="24">
      <c r="A378" s="172"/>
      <c r="B378" s="172"/>
      <c r="C378" s="172" t="s">
        <v>56</v>
      </c>
      <c r="D378" s="173" t="s">
        <v>57</v>
      </c>
      <c r="E378" s="180">
        <v>24200</v>
      </c>
      <c r="F378" s="180">
        <v>24200</v>
      </c>
      <c r="G378" s="180">
        <v>24200</v>
      </c>
      <c r="H378" s="180">
        <v>0</v>
      </c>
      <c r="I378" s="180">
        <v>24200</v>
      </c>
      <c r="J378" s="180">
        <v>0</v>
      </c>
      <c r="K378" s="180">
        <v>0</v>
      </c>
      <c r="L378" s="180">
        <v>0</v>
      </c>
      <c r="M378" s="180">
        <v>0</v>
      </c>
      <c r="N378" s="180">
        <v>0</v>
      </c>
      <c r="O378" s="180">
        <v>0</v>
      </c>
      <c r="P378" s="180">
        <v>0</v>
      </c>
      <c r="Q378" s="180">
        <v>0</v>
      </c>
      <c r="R378" s="180">
        <v>0</v>
      </c>
    </row>
    <row r="379" spans="1:18" ht="24">
      <c r="A379" s="176"/>
      <c r="B379" s="176" t="s">
        <v>531</v>
      </c>
      <c r="C379" s="176"/>
      <c r="D379" s="177" t="s">
        <v>515</v>
      </c>
      <c r="E379" s="179">
        <v>747</v>
      </c>
      <c r="F379" s="179">
        <v>747</v>
      </c>
      <c r="G379" s="179">
        <v>747</v>
      </c>
      <c r="H379" s="179">
        <v>0</v>
      </c>
      <c r="I379" s="179">
        <v>747</v>
      </c>
      <c r="J379" s="179">
        <v>0</v>
      </c>
      <c r="K379" s="179">
        <v>0</v>
      </c>
      <c r="L379" s="179">
        <v>0</v>
      </c>
      <c r="M379" s="179">
        <v>0</v>
      </c>
      <c r="N379" s="179">
        <v>0</v>
      </c>
      <c r="O379" s="179">
        <v>0</v>
      </c>
      <c r="P379" s="179">
        <v>0</v>
      </c>
      <c r="Q379" s="179">
        <v>0</v>
      </c>
      <c r="R379" s="179">
        <v>0</v>
      </c>
    </row>
    <row r="380" spans="1:18" ht="12.75">
      <c r="A380" s="172"/>
      <c r="B380" s="172"/>
      <c r="C380" s="172" t="s">
        <v>20</v>
      </c>
      <c r="D380" s="173" t="s">
        <v>21</v>
      </c>
      <c r="E380" s="180">
        <v>747</v>
      </c>
      <c r="F380" s="180">
        <v>747</v>
      </c>
      <c r="G380" s="180">
        <v>747</v>
      </c>
      <c r="H380" s="180">
        <v>0</v>
      </c>
      <c r="I380" s="180">
        <v>747</v>
      </c>
      <c r="J380" s="180">
        <v>0</v>
      </c>
      <c r="K380" s="180">
        <v>0</v>
      </c>
      <c r="L380" s="180">
        <v>0</v>
      </c>
      <c r="M380" s="180">
        <v>0</v>
      </c>
      <c r="N380" s="180">
        <v>0</v>
      </c>
      <c r="O380" s="180">
        <v>0</v>
      </c>
      <c r="P380" s="180">
        <v>0</v>
      </c>
      <c r="Q380" s="180">
        <v>0</v>
      </c>
      <c r="R380" s="180">
        <v>0</v>
      </c>
    </row>
    <row r="381" spans="1:18" ht="12.75">
      <c r="A381" s="176"/>
      <c r="B381" s="176" t="s">
        <v>532</v>
      </c>
      <c r="C381" s="176"/>
      <c r="D381" s="177" t="s">
        <v>377</v>
      </c>
      <c r="E381" s="179">
        <v>20240</v>
      </c>
      <c r="F381" s="179">
        <v>20240</v>
      </c>
      <c r="G381" s="179">
        <v>20240</v>
      </c>
      <c r="H381" s="179">
        <v>0</v>
      </c>
      <c r="I381" s="179">
        <v>20240</v>
      </c>
      <c r="J381" s="179">
        <v>0</v>
      </c>
      <c r="K381" s="179">
        <v>0</v>
      </c>
      <c r="L381" s="179">
        <v>0</v>
      </c>
      <c r="M381" s="179">
        <v>0</v>
      </c>
      <c r="N381" s="179">
        <v>0</v>
      </c>
      <c r="O381" s="179">
        <v>0</v>
      </c>
      <c r="P381" s="179">
        <v>0</v>
      </c>
      <c r="Q381" s="179">
        <v>0</v>
      </c>
      <c r="R381" s="179">
        <v>0</v>
      </c>
    </row>
    <row r="382" spans="1:18" ht="24">
      <c r="A382" s="172"/>
      <c r="B382" s="172"/>
      <c r="C382" s="172" t="s">
        <v>56</v>
      </c>
      <c r="D382" s="173" t="s">
        <v>57</v>
      </c>
      <c r="E382" s="180">
        <v>20240</v>
      </c>
      <c r="F382" s="180">
        <v>20240</v>
      </c>
      <c r="G382" s="180">
        <v>20240</v>
      </c>
      <c r="H382" s="180">
        <v>0</v>
      </c>
      <c r="I382" s="180">
        <v>20240</v>
      </c>
      <c r="J382" s="180">
        <v>0</v>
      </c>
      <c r="K382" s="180">
        <v>0</v>
      </c>
      <c r="L382" s="180">
        <v>0</v>
      </c>
      <c r="M382" s="180">
        <v>0</v>
      </c>
      <c r="N382" s="180">
        <v>0</v>
      </c>
      <c r="O382" s="180">
        <v>0</v>
      </c>
      <c r="P382" s="180">
        <v>0</v>
      </c>
      <c r="Q382" s="180">
        <v>0</v>
      </c>
      <c r="R382" s="180">
        <v>0</v>
      </c>
    </row>
    <row r="383" spans="1:18" ht="24">
      <c r="A383" s="174" t="s">
        <v>533</v>
      </c>
      <c r="B383" s="174"/>
      <c r="C383" s="174"/>
      <c r="D383" s="175" t="s">
        <v>534</v>
      </c>
      <c r="E383" s="178">
        <v>3440000</v>
      </c>
      <c r="F383" s="178">
        <v>1540000</v>
      </c>
      <c r="G383" s="178">
        <v>1540000</v>
      </c>
      <c r="H383" s="178">
        <v>0</v>
      </c>
      <c r="I383" s="178">
        <v>1540000</v>
      </c>
      <c r="J383" s="178">
        <v>0</v>
      </c>
      <c r="K383" s="178">
        <v>0</v>
      </c>
      <c r="L383" s="178">
        <v>0</v>
      </c>
      <c r="M383" s="178">
        <v>0</v>
      </c>
      <c r="N383" s="178">
        <v>0</v>
      </c>
      <c r="O383" s="178">
        <v>1900000</v>
      </c>
      <c r="P383" s="178">
        <v>1900000</v>
      </c>
      <c r="Q383" s="178">
        <v>0</v>
      </c>
      <c r="R383" s="178">
        <v>0</v>
      </c>
    </row>
    <row r="384" spans="1:18" ht="12.75">
      <c r="A384" s="176"/>
      <c r="B384" s="176" t="s">
        <v>535</v>
      </c>
      <c r="C384" s="176"/>
      <c r="D384" s="177" t="s">
        <v>536</v>
      </c>
      <c r="E384" s="179">
        <v>460000</v>
      </c>
      <c r="F384" s="179">
        <v>460000</v>
      </c>
      <c r="G384" s="179">
        <v>460000</v>
      </c>
      <c r="H384" s="179">
        <v>0</v>
      </c>
      <c r="I384" s="179">
        <v>460000</v>
      </c>
      <c r="J384" s="179">
        <v>0</v>
      </c>
      <c r="K384" s="179">
        <v>0</v>
      </c>
      <c r="L384" s="179">
        <v>0</v>
      </c>
      <c r="M384" s="179">
        <v>0</v>
      </c>
      <c r="N384" s="179">
        <v>0</v>
      </c>
      <c r="O384" s="179">
        <v>0</v>
      </c>
      <c r="P384" s="179">
        <v>0</v>
      </c>
      <c r="Q384" s="179">
        <v>0</v>
      </c>
      <c r="R384" s="179">
        <v>0</v>
      </c>
    </row>
    <row r="385" spans="1:18" ht="12.75">
      <c r="A385" s="172"/>
      <c r="B385" s="172"/>
      <c r="C385" s="172" t="s">
        <v>35</v>
      </c>
      <c r="D385" s="173" t="s">
        <v>36</v>
      </c>
      <c r="E385" s="180">
        <v>15000</v>
      </c>
      <c r="F385" s="180">
        <v>15000</v>
      </c>
      <c r="G385" s="180">
        <v>15000</v>
      </c>
      <c r="H385" s="180">
        <v>0</v>
      </c>
      <c r="I385" s="180">
        <v>15000</v>
      </c>
      <c r="J385" s="180">
        <v>0</v>
      </c>
      <c r="K385" s="180">
        <v>0</v>
      </c>
      <c r="L385" s="180">
        <v>0</v>
      </c>
      <c r="M385" s="180">
        <v>0</v>
      </c>
      <c r="N385" s="180">
        <v>0</v>
      </c>
      <c r="O385" s="180">
        <v>0</v>
      </c>
      <c r="P385" s="180">
        <v>0</v>
      </c>
      <c r="Q385" s="180">
        <v>0</v>
      </c>
      <c r="R385" s="180">
        <v>0</v>
      </c>
    </row>
    <row r="386" spans="1:18" ht="12.75">
      <c r="A386" s="172"/>
      <c r="B386" s="172"/>
      <c r="C386" s="172" t="s">
        <v>20</v>
      </c>
      <c r="D386" s="173" t="s">
        <v>21</v>
      </c>
      <c r="E386" s="180">
        <v>445000</v>
      </c>
      <c r="F386" s="180">
        <v>445000</v>
      </c>
      <c r="G386" s="180">
        <v>445000</v>
      </c>
      <c r="H386" s="180">
        <v>0</v>
      </c>
      <c r="I386" s="180">
        <v>445000</v>
      </c>
      <c r="J386" s="180">
        <v>0</v>
      </c>
      <c r="K386" s="180">
        <v>0</v>
      </c>
      <c r="L386" s="180">
        <v>0</v>
      </c>
      <c r="M386" s="180">
        <v>0</v>
      </c>
      <c r="N386" s="180">
        <v>0</v>
      </c>
      <c r="O386" s="180">
        <v>0</v>
      </c>
      <c r="P386" s="180">
        <v>0</v>
      </c>
      <c r="Q386" s="180">
        <v>0</v>
      </c>
      <c r="R386" s="180">
        <v>0</v>
      </c>
    </row>
    <row r="387" spans="1:18" ht="24">
      <c r="A387" s="176"/>
      <c r="B387" s="176" t="s">
        <v>537</v>
      </c>
      <c r="C387" s="176"/>
      <c r="D387" s="177" t="s">
        <v>538</v>
      </c>
      <c r="E387" s="179">
        <v>170000</v>
      </c>
      <c r="F387" s="179">
        <v>170000</v>
      </c>
      <c r="G387" s="179">
        <v>170000</v>
      </c>
      <c r="H387" s="179">
        <v>0</v>
      </c>
      <c r="I387" s="179">
        <v>170000</v>
      </c>
      <c r="J387" s="179">
        <v>0</v>
      </c>
      <c r="K387" s="179">
        <v>0</v>
      </c>
      <c r="L387" s="179">
        <v>0</v>
      </c>
      <c r="M387" s="179">
        <v>0</v>
      </c>
      <c r="N387" s="179">
        <v>0</v>
      </c>
      <c r="O387" s="179">
        <v>0</v>
      </c>
      <c r="P387" s="179">
        <v>0</v>
      </c>
      <c r="Q387" s="179">
        <v>0</v>
      </c>
      <c r="R387" s="179">
        <v>0</v>
      </c>
    </row>
    <row r="388" spans="1:18" ht="12.75">
      <c r="A388" s="172"/>
      <c r="B388" s="172"/>
      <c r="C388" s="172" t="s">
        <v>35</v>
      </c>
      <c r="D388" s="173" t="s">
        <v>36</v>
      </c>
      <c r="E388" s="180">
        <v>10000</v>
      </c>
      <c r="F388" s="180">
        <v>10000</v>
      </c>
      <c r="G388" s="180">
        <v>10000</v>
      </c>
      <c r="H388" s="180">
        <v>0</v>
      </c>
      <c r="I388" s="180">
        <v>10000</v>
      </c>
      <c r="J388" s="180">
        <v>0</v>
      </c>
      <c r="K388" s="180">
        <v>0</v>
      </c>
      <c r="L388" s="180">
        <v>0</v>
      </c>
      <c r="M388" s="180">
        <v>0</v>
      </c>
      <c r="N388" s="180">
        <v>0</v>
      </c>
      <c r="O388" s="180">
        <v>0</v>
      </c>
      <c r="P388" s="180">
        <v>0</v>
      </c>
      <c r="Q388" s="180">
        <v>0</v>
      </c>
      <c r="R388" s="180">
        <v>0</v>
      </c>
    </row>
    <row r="389" spans="1:18" ht="12.75">
      <c r="A389" s="172"/>
      <c r="B389" s="172"/>
      <c r="C389" s="172" t="s">
        <v>72</v>
      </c>
      <c r="D389" s="173" t="s">
        <v>73</v>
      </c>
      <c r="E389" s="180">
        <v>3000</v>
      </c>
      <c r="F389" s="180">
        <v>3000</v>
      </c>
      <c r="G389" s="180">
        <v>3000</v>
      </c>
      <c r="H389" s="180">
        <v>0</v>
      </c>
      <c r="I389" s="180">
        <v>3000</v>
      </c>
      <c r="J389" s="180">
        <v>0</v>
      </c>
      <c r="K389" s="180">
        <v>0</v>
      </c>
      <c r="L389" s="180">
        <v>0</v>
      </c>
      <c r="M389" s="180">
        <v>0</v>
      </c>
      <c r="N389" s="180">
        <v>0</v>
      </c>
      <c r="O389" s="180">
        <v>0</v>
      </c>
      <c r="P389" s="180">
        <v>0</v>
      </c>
      <c r="Q389" s="180">
        <v>0</v>
      </c>
      <c r="R389" s="180">
        <v>0</v>
      </c>
    </row>
    <row r="390" spans="1:18" ht="12.75">
      <c r="A390" s="172"/>
      <c r="B390" s="172"/>
      <c r="C390" s="172" t="s">
        <v>40</v>
      </c>
      <c r="D390" s="173" t="s">
        <v>41</v>
      </c>
      <c r="E390" s="180">
        <v>3000</v>
      </c>
      <c r="F390" s="180">
        <v>3000</v>
      </c>
      <c r="G390" s="180">
        <v>3000</v>
      </c>
      <c r="H390" s="180">
        <v>0</v>
      </c>
      <c r="I390" s="180">
        <v>3000</v>
      </c>
      <c r="J390" s="180">
        <v>0</v>
      </c>
      <c r="K390" s="180">
        <v>0</v>
      </c>
      <c r="L390" s="180">
        <v>0</v>
      </c>
      <c r="M390" s="180">
        <v>0</v>
      </c>
      <c r="N390" s="180">
        <v>0</v>
      </c>
      <c r="O390" s="180">
        <v>0</v>
      </c>
      <c r="P390" s="180">
        <v>0</v>
      </c>
      <c r="Q390" s="180">
        <v>0</v>
      </c>
      <c r="R390" s="180">
        <v>0</v>
      </c>
    </row>
    <row r="391" spans="1:18" ht="12.75">
      <c r="A391" s="172"/>
      <c r="B391" s="172"/>
      <c r="C391" s="172" t="s">
        <v>20</v>
      </c>
      <c r="D391" s="173" t="s">
        <v>21</v>
      </c>
      <c r="E391" s="180">
        <v>154000</v>
      </c>
      <c r="F391" s="180">
        <v>154000</v>
      </c>
      <c r="G391" s="180">
        <v>154000</v>
      </c>
      <c r="H391" s="180">
        <v>0</v>
      </c>
      <c r="I391" s="180">
        <v>154000</v>
      </c>
      <c r="J391" s="180">
        <v>0</v>
      </c>
      <c r="K391" s="180">
        <v>0</v>
      </c>
      <c r="L391" s="180">
        <v>0</v>
      </c>
      <c r="M391" s="180">
        <v>0</v>
      </c>
      <c r="N391" s="180">
        <v>0</v>
      </c>
      <c r="O391" s="180">
        <v>0</v>
      </c>
      <c r="P391" s="180">
        <v>0</v>
      </c>
      <c r="Q391" s="180">
        <v>0</v>
      </c>
      <c r="R391" s="180">
        <v>0</v>
      </c>
    </row>
    <row r="392" spans="1:18" ht="12.75">
      <c r="A392" s="176"/>
      <c r="B392" s="176" t="s">
        <v>539</v>
      </c>
      <c r="C392" s="176"/>
      <c r="D392" s="177" t="s">
        <v>540</v>
      </c>
      <c r="E392" s="179">
        <v>850000</v>
      </c>
      <c r="F392" s="179">
        <v>850000</v>
      </c>
      <c r="G392" s="179">
        <v>850000</v>
      </c>
      <c r="H392" s="179">
        <v>0</v>
      </c>
      <c r="I392" s="179">
        <v>850000</v>
      </c>
      <c r="J392" s="179">
        <v>0</v>
      </c>
      <c r="K392" s="179">
        <v>0</v>
      </c>
      <c r="L392" s="179">
        <v>0</v>
      </c>
      <c r="M392" s="179">
        <v>0</v>
      </c>
      <c r="N392" s="179">
        <v>0</v>
      </c>
      <c r="O392" s="179">
        <v>0</v>
      </c>
      <c r="P392" s="179">
        <v>0</v>
      </c>
      <c r="Q392" s="179">
        <v>0</v>
      </c>
      <c r="R392" s="179">
        <v>0</v>
      </c>
    </row>
    <row r="393" spans="1:18" ht="12.75">
      <c r="A393" s="172"/>
      <c r="B393" s="172"/>
      <c r="C393" s="172" t="s">
        <v>35</v>
      </c>
      <c r="D393" s="173" t="s">
        <v>36</v>
      </c>
      <c r="E393" s="180">
        <v>5000</v>
      </c>
      <c r="F393" s="180">
        <v>5000</v>
      </c>
      <c r="G393" s="180">
        <v>5000</v>
      </c>
      <c r="H393" s="180">
        <v>0</v>
      </c>
      <c r="I393" s="180">
        <v>5000</v>
      </c>
      <c r="J393" s="180">
        <v>0</v>
      </c>
      <c r="K393" s="180">
        <v>0</v>
      </c>
      <c r="L393" s="180">
        <v>0</v>
      </c>
      <c r="M393" s="180">
        <v>0</v>
      </c>
      <c r="N393" s="180">
        <v>0</v>
      </c>
      <c r="O393" s="180">
        <v>0</v>
      </c>
      <c r="P393" s="180">
        <v>0</v>
      </c>
      <c r="Q393" s="180">
        <v>0</v>
      </c>
      <c r="R393" s="180">
        <v>0</v>
      </c>
    </row>
    <row r="394" spans="1:18" ht="12.75">
      <c r="A394" s="172"/>
      <c r="B394" s="172"/>
      <c r="C394" s="172" t="s">
        <v>72</v>
      </c>
      <c r="D394" s="173" t="s">
        <v>73</v>
      </c>
      <c r="E394" s="180">
        <v>715000</v>
      </c>
      <c r="F394" s="180">
        <v>715000</v>
      </c>
      <c r="G394" s="180">
        <v>715000</v>
      </c>
      <c r="H394" s="180">
        <v>0</v>
      </c>
      <c r="I394" s="180">
        <v>715000</v>
      </c>
      <c r="J394" s="180">
        <v>0</v>
      </c>
      <c r="K394" s="180">
        <v>0</v>
      </c>
      <c r="L394" s="180">
        <v>0</v>
      </c>
      <c r="M394" s="180">
        <v>0</v>
      </c>
      <c r="N394" s="180">
        <v>0</v>
      </c>
      <c r="O394" s="180">
        <v>0</v>
      </c>
      <c r="P394" s="180">
        <v>0</v>
      </c>
      <c r="Q394" s="180">
        <v>0</v>
      </c>
      <c r="R394" s="180">
        <v>0</v>
      </c>
    </row>
    <row r="395" spans="1:18" ht="12.75">
      <c r="A395" s="172"/>
      <c r="B395" s="172"/>
      <c r="C395" s="172" t="s">
        <v>40</v>
      </c>
      <c r="D395" s="173" t="s">
        <v>41</v>
      </c>
      <c r="E395" s="180">
        <v>30000</v>
      </c>
      <c r="F395" s="180">
        <v>30000</v>
      </c>
      <c r="G395" s="180">
        <v>30000</v>
      </c>
      <c r="H395" s="180">
        <v>0</v>
      </c>
      <c r="I395" s="180">
        <v>30000</v>
      </c>
      <c r="J395" s="180">
        <v>0</v>
      </c>
      <c r="K395" s="180">
        <v>0</v>
      </c>
      <c r="L395" s="180">
        <v>0</v>
      </c>
      <c r="M395" s="180">
        <v>0</v>
      </c>
      <c r="N395" s="180">
        <v>0</v>
      </c>
      <c r="O395" s="180">
        <v>0</v>
      </c>
      <c r="P395" s="180">
        <v>0</v>
      </c>
      <c r="Q395" s="180">
        <v>0</v>
      </c>
      <c r="R395" s="180">
        <v>0</v>
      </c>
    </row>
    <row r="396" spans="1:18" ht="12.75">
      <c r="A396" s="172"/>
      <c r="B396" s="172"/>
      <c r="C396" s="172" t="s">
        <v>20</v>
      </c>
      <c r="D396" s="173" t="s">
        <v>21</v>
      </c>
      <c r="E396" s="180">
        <v>100000</v>
      </c>
      <c r="F396" s="180">
        <v>100000</v>
      </c>
      <c r="G396" s="180">
        <v>100000</v>
      </c>
      <c r="H396" s="180">
        <v>0</v>
      </c>
      <c r="I396" s="180">
        <v>100000</v>
      </c>
      <c r="J396" s="180">
        <v>0</v>
      </c>
      <c r="K396" s="180">
        <v>0</v>
      </c>
      <c r="L396" s="180">
        <v>0</v>
      </c>
      <c r="M396" s="180">
        <v>0</v>
      </c>
      <c r="N396" s="180">
        <v>0</v>
      </c>
      <c r="O396" s="180">
        <v>0</v>
      </c>
      <c r="P396" s="180">
        <v>0</v>
      </c>
      <c r="Q396" s="180">
        <v>0</v>
      </c>
      <c r="R396" s="180">
        <v>0</v>
      </c>
    </row>
    <row r="397" spans="1:18" ht="12.75">
      <c r="A397" s="176"/>
      <c r="B397" s="176" t="s">
        <v>541</v>
      </c>
      <c r="C397" s="176"/>
      <c r="D397" s="177" t="s">
        <v>377</v>
      </c>
      <c r="E397" s="179">
        <v>1960000</v>
      </c>
      <c r="F397" s="179">
        <v>60000</v>
      </c>
      <c r="G397" s="179">
        <v>60000</v>
      </c>
      <c r="H397" s="179">
        <v>0</v>
      </c>
      <c r="I397" s="179">
        <v>60000</v>
      </c>
      <c r="J397" s="179">
        <v>0</v>
      </c>
      <c r="K397" s="179">
        <v>0</v>
      </c>
      <c r="L397" s="179">
        <v>0</v>
      </c>
      <c r="M397" s="179">
        <v>0</v>
      </c>
      <c r="N397" s="179">
        <v>0</v>
      </c>
      <c r="O397" s="179">
        <v>1900000</v>
      </c>
      <c r="P397" s="179">
        <v>1900000</v>
      </c>
      <c r="Q397" s="179">
        <v>0</v>
      </c>
      <c r="R397" s="179">
        <v>0</v>
      </c>
    </row>
    <row r="398" spans="1:18" ht="12.75">
      <c r="A398" s="172"/>
      <c r="B398" s="172"/>
      <c r="C398" s="172" t="s">
        <v>20</v>
      </c>
      <c r="D398" s="173" t="s">
        <v>21</v>
      </c>
      <c r="E398" s="180">
        <v>60000</v>
      </c>
      <c r="F398" s="180">
        <v>60000</v>
      </c>
      <c r="G398" s="180">
        <v>60000</v>
      </c>
      <c r="H398" s="180">
        <v>0</v>
      </c>
      <c r="I398" s="180">
        <v>60000</v>
      </c>
      <c r="J398" s="180">
        <v>0</v>
      </c>
      <c r="K398" s="180">
        <v>0</v>
      </c>
      <c r="L398" s="180">
        <v>0</v>
      </c>
      <c r="M398" s="180">
        <v>0</v>
      </c>
      <c r="N398" s="180">
        <v>0</v>
      </c>
      <c r="O398" s="180">
        <v>0</v>
      </c>
      <c r="P398" s="180">
        <v>0</v>
      </c>
      <c r="Q398" s="180">
        <v>0</v>
      </c>
      <c r="R398" s="180">
        <v>0</v>
      </c>
    </row>
    <row r="399" spans="1:18" ht="24">
      <c r="A399" s="172"/>
      <c r="B399" s="172"/>
      <c r="C399" s="172" t="s">
        <v>37</v>
      </c>
      <c r="D399" s="173" t="s">
        <v>29</v>
      </c>
      <c r="E399" s="180">
        <v>1900000</v>
      </c>
      <c r="F399" s="180">
        <v>0</v>
      </c>
      <c r="G399" s="180">
        <v>0</v>
      </c>
      <c r="H399" s="180">
        <v>0</v>
      </c>
      <c r="I399" s="180">
        <v>0</v>
      </c>
      <c r="J399" s="180">
        <v>0</v>
      </c>
      <c r="K399" s="180">
        <v>0</v>
      </c>
      <c r="L399" s="180">
        <v>0</v>
      </c>
      <c r="M399" s="180">
        <v>0</v>
      </c>
      <c r="N399" s="180">
        <v>0</v>
      </c>
      <c r="O399" s="180">
        <v>1900000</v>
      </c>
      <c r="P399" s="180">
        <v>1900000</v>
      </c>
      <c r="Q399" s="180">
        <v>0</v>
      </c>
      <c r="R399" s="180">
        <v>0</v>
      </c>
    </row>
    <row r="400" spans="1:18" ht="24">
      <c r="A400" s="174" t="s">
        <v>542</v>
      </c>
      <c r="B400" s="174"/>
      <c r="C400" s="174"/>
      <c r="D400" s="175" t="s">
        <v>543</v>
      </c>
      <c r="E400" s="178">
        <v>4659000</v>
      </c>
      <c r="F400" s="178">
        <v>1560000</v>
      </c>
      <c r="G400" s="178">
        <v>36000</v>
      </c>
      <c r="H400" s="178">
        <v>6000</v>
      </c>
      <c r="I400" s="178">
        <v>30000</v>
      </c>
      <c r="J400" s="178">
        <v>1520000</v>
      </c>
      <c r="K400" s="178">
        <v>4000</v>
      </c>
      <c r="L400" s="178">
        <v>0</v>
      </c>
      <c r="M400" s="178">
        <v>0</v>
      </c>
      <c r="N400" s="178">
        <v>0</v>
      </c>
      <c r="O400" s="178">
        <v>3099000</v>
      </c>
      <c r="P400" s="178">
        <v>3099000</v>
      </c>
      <c r="Q400" s="178">
        <v>3070000</v>
      </c>
      <c r="R400" s="178">
        <v>0</v>
      </c>
    </row>
    <row r="401" spans="1:18" ht="24">
      <c r="A401" s="176"/>
      <c r="B401" s="176" t="s">
        <v>544</v>
      </c>
      <c r="C401" s="176"/>
      <c r="D401" s="177" t="s">
        <v>545</v>
      </c>
      <c r="E401" s="179">
        <v>719000</v>
      </c>
      <c r="F401" s="179">
        <v>690000</v>
      </c>
      <c r="G401" s="179">
        <v>0</v>
      </c>
      <c r="H401" s="179">
        <v>0</v>
      </c>
      <c r="I401" s="179">
        <v>0</v>
      </c>
      <c r="J401" s="179">
        <v>690000</v>
      </c>
      <c r="K401" s="179">
        <v>0</v>
      </c>
      <c r="L401" s="179">
        <v>0</v>
      </c>
      <c r="M401" s="179">
        <v>0</v>
      </c>
      <c r="N401" s="179">
        <v>0</v>
      </c>
      <c r="O401" s="179">
        <v>29000</v>
      </c>
      <c r="P401" s="179">
        <v>29000</v>
      </c>
      <c r="Q401" s="179">
        <v>0</v>
      </c>
      <c r="R401" s="179">
        <v>0</v>
      </c>
    </row>
    <row r="402" spans="1:18" ht="36">
      <c r="A402" s="172"/>
      <c r="B402" s="172"/>
      <c r="C402" s="172" t="s">
        <v>126</v>
      </c>
      <c r="D402" s="173" t="s">
        <v>127</v>
      </c>
      <c r="E402" s="180">
        <v>690000</v>
      </c>
      <c r="F402" s="180">
        <v>690000</v>
      </c>
      <c r="G402" s="180">
        <v>0</v>
      </c>
      <c r="H402" s="180">
        <v>0</v>
      </c>
      <c r="I402" s="180">
        <v>0</v>
      </c>
      <c r="J402" s="180">
        <v>690000</v>
      </c>
      <c r="K402" s="180">
        <v>0</v>
      </c>
      <c r="L402" s="180">
        <v>0</v>
      </c>
      <c r="M402" s="180">
        <v>0</v>
      </c>
      <c r="N402" s="180">
        <v>0</v>
      </c>
      <c r="O402" s="180">
        <v>0</v>
      </c>
      <c r="P402" s="180">
        <v>0</v>
      </c>
      <c r="Q402" s="180">
        <v>0</v>
      </c>
      <c r="R402" s="180">
        <v>0</v>
      </c>
    </row>
    <row r="403" spans="1:18" ht="24">
      <c r="A403" s="172"/>
      <c r="B403" s="172"/>
      <c r="C403" s="172" t="s">
        <v>37</v>
      </c>
      <c r="D403" s="173" t="s">
        <v>29</v>
      </c>
      <c r="E403" s="180">
        <v>29000</v>
      </c>
      <c r="F403" s="180">
        <v>0</v>
      </c>
      <c r="G403" s="180">
        <v>0</v>
      </c>
      <c r="H403" s="180">
        <v>0</v>
      </c>
      <c r="I403" s="180">
        <v>0</v>
      </c>
      <c r="J403" s="180">
        <v>0</v>
      </c>
      <c r="K403" s="180">
        <v>0</v>
      </c>
      <c r="L403" s="180">
        <v>0</v>
      </c>
      <c r="M403" s="180">
        <v>0</v>
      </c>
      <c r="N403" s="180">
        <v>0</v>
      </c>
      <c r="O403" s="180">
        <v>29000</v>
      </c>
      <c r="P403" s="180">
        <v>29000</v>
      </c>
      <c r="Q403" s="180">
        <v>0</v>
      </c>
      <c r="R403" s="180">
        <v>0</v>
      </c>
    </row>
    <row r="404" spans="1:18" ht="12.75">
      <c r="A404" s="176"/>
      <c r="B404" s="176" t="s">
        <v>546</v>
      </c>
      <c r="C404" s="176"/>
      <c r="D404" s="177" t="s">
        <v>547</v>
      </c>
      <c r="E404" s="179">
        <v>620000</v>
      </c>
      <c r="F404" s="179">
        <v>620000</v>
      </c>
      <c r="G404" s="179">
        <v>0</v>
      </c>
      <c r="H404" s="179">
        <v>0</v>
      </c>
      <c r="I404" s="179">
        <v>0</v>
      </c>
      <c r="J404" s="179">
        <v>620000</v>
      </c>
      <c r="K404" s="179">
        <v>0</v>
      </c>
      <c r="L404" s="179">
        <v>0</v>
      </c>
      <c r="M404" s="179">
        <v>0</v>
      </c>
      <c r="N404" s="179">
        <v>0</v>
      </c>
      <c r="O404" s="179">
        <v>0</v>
      </c>
      <c r="P404" s="179">
        <v>0</v>
      </c>
      <c r="Q404" s="179">
        <v>0</v>
      </c>
      <c r="R404" s="179">
        <v>0</v>
      </c>
    </row>
    <row r="405" spans="1:18" ht="36">
      <c r="A405" s="172"/>
      <c r="B405" s="172"/>
      <c r="C405" s="172" t="s">
        <v>126</v>
      </c>
      <c r="D405" s="173" t="s">
        <v>127</v>
      </c>
      <c r="E405" s="180">
        <v>620000</v>
      </c>
      <c r="F405" s="180">
        <v>620000</v>
      </c>
      <c r="G405" s="180">
        <v>0</v>
      </c>
      <c r="H405" s="180">
        <v>0</v>
      </c>
      <c r="I405" s="180">
        <v>0</v>
      </c>
      <c r="J405" s="180">
        <v>620000</v>
      </c>
      <c r="K405" s="180">
        <v>0</v>
      </c>
      <c r="L405" s="180">
        <v>0</v>
      </c>
      <c r="M405" s="180">
        <v>0</v>
      </c>
      <c r="N405" s="180">
        <v>0</v>
      </c>
      <c r="O405" s="180">
        <v>0</v>
      </c>
      <c r="P405" s="180">
        <v>0</v>
      </c>
      <c r="Q405" s="180">
        <v>0</v>
      </c>
      <c r="R405" s="180">
        <v>0</v>
      </c>
    </row>
    <row r="406" spans="1:18" ht="12.75">
      <c r="A406" s="176"/>
      <c r="B406" s="176" t="s">
        <v>548</v>
      </c>
      <c r="C406" s="176"/>
      <c r="D406" s="177" t="s">
        <v>549</v>
      </c>
      <c r="E406" s="179">
        <v>210000</v>
      </c>
      <c r="F406" s="179">
        <v>210000</v>
      </c>
      <c r="G406" s="179">
        <v>0</v>
      </c>
      <c r="H406" s="179">
        <v>0</v>
      </c>
      <c r="I406" s="179">
        <v>0</v>
      </c>
      <c r="J406" s="179">
        <v>210000</v>
      </c>
      <c r="K406" s="179">
        <v>0</v>
      </c>
      <c r="L406" s="179">
        <v>0</v>
      </c>
      <c r="M406" s="179">
        <v>0</v>
      </c>
      <c r="N406" s="179">
        <v>0</v>
      </c>
      <c r="O406" s="179">
        <v>0</v>
      </c>
      <c r="P406" s="179">
        <v>0</v>
      </c>
      <c r="Q406" s="179">
        <v>0</v>
      </c>
      <c r="R406" s="179">
        <v>0</v>
      </c>
    </row>
    <row r="407" spans="1:18" ht="36">
      <c r="A407" s="172"/>
      <c r="B407" s="172"/>
      <c r="C407" s="172" t="s">
        <v>126</v>
      </c>
      <c r="D407" s="173" t="s">
        <v>127</v>
      </c>
      <c r="E407" s="180">
        <v>210000</v>
      </c>
      <c r="F407" s="180">
        <v>210000</v>
      </c>
      <c r="G407" s="180">
        <v>0</v>
      </c>
      <c r="H407" s="180">
        <v>0</v>
      </c>
      <c r="I407" s="180">
        <v>0</v>
      </c>
      <c r="J407" s="180">
        <v>210000</v>
      </c>
      <c r="K407" s="180">
        <v>0</v>
      </c>
      <c r="L407" s="180">
        <v>0</v>
      </c>
      <c r="M407" s="180">
        <v>0</v>
      </c>
      <c r="N407" s="180">
        <v>0</v>
      </c>
      <c r="O407" s="180">
        <v>0</v>
      </c>
      <c r="P407" s="180">
        <v>0</v>
      </c>
      <c r="Q407" s="180">
        <v>0</v>
      </c>
      <c r="R407" s="180">
        <v>0</v>
      </c>
    </row>
    <row r="408" spans="1:18" ht="24">
      <c r="A408" s="176"/>
      <c r="B408" s="176" t="s">
        <v>160</v>
      </c>
      <c r="C408" s="176"/>
      <c r="D408" s="177" t="s">
        <v>212</v>
      </c>
      <c r="E408" s="179">
        <v>3070000</v>
      </c>
      <c r="F408" s="179">
        <v>0</v>
      </c>
      <c r="G408" s="179">
        <v>0</v>
      </c>
      <c r="H408" s="179">
        <v>0</v>
      </c>
      <c r="I408" s="179">
        <v>0</v>
      </c>
      <c r="J408" s="179">
        <v>0</v>
      </c>
      <c r="K408" s="179">
        <v>0</v>
      </c>
      <c r="L408" s="179">
        <v>0</v>
      </c>
      <c r="M408" s="179">
        <v>0</v>
      </c>
      <c r="N408" s="179">
        <v>0</v>
      </c>
      <c r="O408" s="179">
        <v>3070000</v>
      </c>
      <c r="P408" s="179">
        <v>3070000</v>
      </c>
      <c r="Q408" s="179">
        <v>3070000</v>
      </c>
      <c r="R408" s="179">
        <v>0</v>
      </c>
    </row>
    <row r="409" spans="1:18" ht="24">
      <c r="A409" s="172"/>
      <c r="B409" s="172"/>
      <c r="C409" s="172" t="s">
        <v>28</v>
      </c>
      <c r="D409" s="173" t="s">
        <v>29</v>
      </c>
      <c r="E409" s="180">
        <v>1570000</v>
      </c>
      <c r="F409" s="180">
        <v>0</v>
      </c>
      <c r="G409" s="180">
        <v>0</v>
      </c>
      <c r="H409" s="180">
        <v>0</v>
      </c>
      <c r="I409" s="180">
        <v>0</v>
      </c>
      <c r="J409" s="180">
        <v>0</v>
      </c>
      <c r="K409" s="180">
        <v>0</v>
      </c>
      <c r="L409" s="180">
        <v>0</v>
      </c>
      <c r="M409" s="180">
        <v>0</v>
      </c>
      <c r="N409" s="180">
        <v>0</v>
      </c>
      <c r="O409" s="180">
        <v>1570000</v>
      </c>
      <c r="P409" s="180">
        <v>1570000</v>
      </c>
      <c r="Q409" s="180">
        <v>1570000</v>
      </c>
      <c r="R409" s="180">
        <v>0</v>
      </c>
    </row>
    <row r="410" spans="1:18" ht="24">
      <c r="A410" s="172"/>
      <c r="B410" s="172"/>
      <c r="C410" s="172" t="s">
        <v>30</v>
      </c>
      <c r="D410" s="173" t="s">
        <v>29</v>
      </c>
      <c r="E410" s="180">
        <v>1500000</v>
      </c>
      <c r="F410" s="180">
        <v>0</v>
      </c>
      <c r="G410" s="180">
        <v>0</v>
      </c>
      <c r="H410" s="180">
        <v>0</v>
      </c>
      <c r="I410" s="180">
        <v>0</v>
      </c>
      <c r="J410" s="180">
        <v>0</v>
      </c>
      <c r="K410" s="180">
        <v>0</v>
      </c>
      <c r="L410" s="180">
        <v>0</v>
      </c>
      <c r="M410" s="180">
        <v>0</v>
      </c>
      <c r="N410" s="180">
        <v>0</v>
      </c>
      <c r="O410" s="180">
        <v>1500000</v>
      </c>
      <c r="P410" s="180">
        <v>1500000</v>
      </c>
      <c r="Q410" s="180">
        <v>1500000</v>
      </c>
      <c r="R410" s="180">
        <v>0</v>
      </c>
    </row>
    <row r="411" spans="1:18" ht="12.75">
      <c r="A411" s="176"/>
      <c r="B411" s="176" t="s">
        <v>550</v>
      </c>
      <c r="C411" s="176"/>
      <c r="D411" s="177" t="s">
        <v>377</v>
      </c>
      <c r="E411" s="179">
        <v>40000</v>
      </c>
      <c r="F411" s="179">
        <v>40000</v>
      </c>
      <c r="G411" s="179">
        <v>36000</v>
      </c>
      <c r="H411" s="179">
        <v>6000</v>
      </c>
      <c r="I411" s="179">
        <v>30000</v>
      </c>
      <c r="J411" s="179">
        <v>0</v>
      </c>
      <c r="K411" s="179">
        <v>4000</v>
      </c>
      <c r="L411" s="179">
        <v>0</v>
      </c>
      <c r="M411" s="179">
        <v>0</v>
      </c>
      <c r="N411" s="179">
        <v>0</v>
      </c>
      <c r="O411" s="179">
        <v>0</v>
      </c>
      <c r="P411" s="179">
        <v>0</v>
      </c>
      <c r="Q411" s="179">
        <v>0</v>
      </c>
      <c r="R411" s="179">
        <v>0</v>
      </c>
    </row>
    <row r="412" spans="1:18" ht="36">
      <c r="A412" s="172"/>
      <c r="B412" s="172"/>
      <c r="C412" s="172" t="s">
        <v>33</v>
      </c>
      <c r="D412" s="173" t="s">
        <v>34</v>
      </c>
      <c r="E412" s="180">
        <v>4000</v>
      </c>
      <c r="F412" s="180">
        <v>4000</v>
      </c>
      <c r="G412" s="180">
        <v>0</v>
      </c>
      <c r="H412" s="180">
        <v>0</v>
      </c>
      <c r="I412" s="180">
        <v>0</v>
      </c>
      <c r="J412" s="180">
        <v>0</v>
      </c>
      <c r="K412" s="180">
        <v>4000</v>
      </c>
      <c r="L412" s="180">
        <v>0</v>
      </c>
      <c r="M412" s="180">
        <v>0</v>
      </c>
      <c r="N412" s="180">
        <v>0</v>
      </c>
      <c r="O412" s="180">
        <v>0</v>
      </c>
      <c r="P412" s="180">
        <v>0</v>
      </c>
      <c r="Q412" s="180">
        <v>0</v>
      </c>
      <c r="R412" s="180">
        <v>0</v>
      </c>
    </row>
    <row r="413" spans="1:18" ht="12.75">
      <c r="A413" s="172"/>
      <c r="B413" s="172"/>
      <c r="C413" s="172" t="s">
        <v>38</v>
      </c>
      <c r="D413" s="173" t="s">
        <v>39</v>
      </c>
      <c r="E413" s="180">
        <v>6000</v>
      </c>
      <c r="F413" s="180">
        <v>6000</v>
      </c>
      <c r="G413" s="180">
        <v>6000</v>
      </c>
      <c r="H413" s="180">
        <v>6000</v>
      </c>
      <c r="I413" s="180">
        <v>0</v>
      </c>
      <c r="J413" s="180">
        <v>0</v>
      </c>
      <c r="K413" s="180">
        <v>0</v>
      </c>
      <c r="L413" s="180">
        <v>0</v>
      </c>
      <c r="M413" s="180">
        <v>0</v>
      </c>
      <c r="N413" s="180">
        <v>0</v>
      </c>
      <c r="O413" s="180">
        <v>0</v>
      </c>
      <c r="P413" s="180">
        <v>0</v>
      </c>
      <c r="Q413" s="180">
        <v>0</v>
      </c>
      <c r="R413" s="180">
        <v>0</v>
      </c>
    </row>
    <row r="414" spans="1:18" ht="12.75">
      <c r="A414" s="172"/>
      <c r="B414" s="172"/>
      <c r="C414" s="172" t="s">
        <v>35</v>
      </c>
      <c r="D414" s="173" t="s">
        <v>36</v>
      </c>
      <c r="E414" s="180">
        <v>10000</v>
      </c>
      <c r="F414" s="180">
        <v>10000</v>
      </c>
      <c r="G414" s="180">
        <v>10000</v>
      </c>
      <c r="H414" s="180">
        <v>0</v>
      </c>
      <c r="I414" s="180">
        <v>10000</v>
      </c>
      <c r="J414" s="180">
        <v>0</v>
      </c>
      <c r="K414" s="180">
        <v>0</v>
      </c>
      <c r="L414" s="180">
        <v>0</v>
      </c>
      <c r="M414" s="180">
        <v>0</v>
      </c>
      <c r="N414" s="180">
        <v>0</v>
      </c>
      <c r="O414" s="180">
        <v>0</v>
      </c>
      <c r="P414" s="180">
        <v>0</v>
      </c>
      <c r="Q414" s="180">
        <v>0</v>
      </c>
      <c r="R414" s="180">
        <v>0</v>
      </c>
    </row>
    <row r="415" spans="1:18" ht="12.75">
      <c r="A415" s="172"/>
      <c r="B415" s="172"/>
      <c r="C415" s="172" t="s">
        <v>20</v>
      </c>
      <c r="D415" s="173" t="s">
        <v>21</v>
      </c>
      <c r="E415" s="180">
        <v>20000</v>
      </c>
      <c r="F415" s="180">
        <v>20000</v>
      </c>
      <c r="G415" s="180">
        <v>20000</v>
      </c>
      <c r="H415" s="180">
        <v>0</v>
      </c>
      <c r="I415" s="180">
        <v>20000</v>
      </c>
      <c r="J415" s="180">
        <v>0</v>
      </c>
      <c r="K415" s="180">
        <v>0</v>
      </c>
      <c r="L415" s="180">
        <v>0</v>
      </c>
      <c r="M415" s="180">
        <v>0</v>
      </c>
      <c r="N415" s="180">
        <v>0</v>
      </c>
      <c r="O415" s="180">
        <v>0</v>
      </c>
      <c r="P415" s="180">
        <v>0</v>
      </c>
      <c r="Q415" s="180">
        <v>0</v>
      </c>
      <c r="R415" s="180">
        <v>0</v>
      </c>
    </row>
    <row r="416" spans="1:18" ht="12.75">
      <c r="A416" s="174" t="s">
        <v>551</v>
      </c>
      <c r="B416" s="174"/>
      <c r="C416" s="174"/>
      <c r="D416" s="175" t="s">
        <v>552</v>
      </c>
      <c r="E416" s="178">
        <v>2448223</v>
      </c>
      <c r="F416" s="178">
        <v>884800</v>
      </c>
      <c r="G416" s="178">
        <v>12000</v>
      </c>
      <c r="H416" s="178">
        <v>2000</v>
      </c>
      <c r="I416" s="178">
        <v>10000</v>
      </c>
      <c r="J416" s="178">
        <v>794800</v>
      </c>
      <c r="K416" s="178">
        <v>78000</v>
      </c>
      <c r="L416" s="178">
        <v>0</v>
      </c>
      <c r="M416" s="178">
        <v>0</v>
      </c>
      <c r="N416" s="178">
        <v>0</v>
      </c>
      <c r="O416" s="178">
        <v>1563423</v>
      </c>
      <c r="P416" s="178">
        <v>1563423</v>
      </c>
      <c r="Q416" s="178">
        <v>0</v>
      </c>
      <c r="R416" s="178">
        <v>0</v>
      </c>
    </row>
    <row r="417" spans="1:18" ht="12.75">
      <c r="A417" s="176"/>
      <c r="B417" s="176" t="s">
        <v>128</v>
      </c>
      <c r="C417" s="176"/>
      <c r="D417" s="177" t="s">
        <v>591</v>
      </c>
      <c r="E417" s="179">
        <v>1563423</v>
      </c>
      <c r="F417" s="179">
        <v>0</v>
      </c>
      <c r="G417" s="179">
        <v>0</v>
      </c>
      <c r="H417" s="179">
        <v>0</v>
      </c>
      <c r="I417" s="179">
        <v>0</v>
      </c>
      <c r="J417" s="179">
        <v>0</v>
      </c>
      <c r="K417" s="179">
        <v>0</v>
      </c>
      <c r="L417" s="179">
        <v>0</v>
      </c>
      <c r="M417" s="179">
        <v>0</v>
      </c>
      <c r="N417" s="179">
        <v>0</v>
      </c>
      <c r="O417" s="179">
        <v>1563423</v>
      </c>
      <c r="P417" s="179">
        <v>1563423</v>
      </c>
      <c r="Q417" s="179">
        <v>0</v>
      </c>
      <c r="R417" s="179">
        <v>0</v>
      </c>
    </row>
    <row r="418" spans="1:18" ht="24">
      <c r="A418" s="172"/>
      <c r="B418" s="172"/>
      <c r="C418" s="172" t="s">
        <v>37</v>
      </c>
      <c r="D418" s="173" t="s">
        <v>29</v>
      </c>
      <c r="E418" s="180">
        <v>1563423</v>
      </c>
      <c r="F418" s="180">
        <v>0</v>
      </c>
      <c r="G418" s="180">
        <v>0</v>
      </c>
      <c r="H418" s="180">
        <v>0</v>
      </c>
      <c r="I418" s="180">
        <v>0</v>
      </c>
      <c r="J418" s="180">
        <v>0</v>
      </c>
      <c r="K418" s="180">
        <v>0</v>
      </c>
      <c r="L418" s="180">
        <v>0</v>
      </c>
      <c r="M418" s="180">
        <v>0</v>
      </c>
      <c r="N418" s="180">
        <v>0</v>
      </c>
      <c r="O418" s="180">
        <v>1563423</v>
      </c>
      <c r="P418" s="180">
        <v>1563423</v>
      </c>
      <c r="Q418" s="180">
        <v>0</v>
      </c>
      <c r="R418" s="180">
        <v>0</v>
      </c>
    </row>
    <row r="419" spans="1:18" ht="12.75">
      <c r="A419" s="176"/>
      <c r="B419" s="176" t="s">
        <v>553</v>
      </c>
      <c r="C419" s="176"/>
      <c r="D419" s="177" t="s">
        <v>554</v>
      </c>
      <c r="E419" s="179">
        <v>794800</v>
      </c>
      <c r="F419" s="179">
        <v>794800</v>
      </c>
      <c r="G419" s="179">
        <v>0</v>
      </c>
      <c r="H419" s="179">
        <v>0</v>
      </c>
      <c r="I419" s="179">
        <v>0</v>
      </c>
      <c r="J419" s="179">
        <v>794800</v>
      </c>
      <c r="K419" s="179">
        <v>0</v>
      </c>
      <c r="L419" s="179">
        <v>0</v>
      </c>
      <c r="M419" s="179">
        <v>0</v>
      </c>
      <c r="N419" s="179">
        <v>0</v>
      </c>
      <c r="O419" s="179">
        <v>0</v>
      </c>
      <c r="P419" s="179">
        <v>0</v>
      </c>
      <c r="Q419" s="179">
        <v>0</v>
      </c>
      <c r="R419" s="179">
        <v>0</v>
      </c>
    </row>
    <row r="420" spans="1:18" ht="24">
      <c r="A420" s="172"/>
      <c r="B420" s="172"/>
      <c r="C420" s="172" t="s">
        <v>129</v>
      </c>
      <c r="D420" s="173" t="s">
        <v>130</v>
      </c>
      <c r="E420" s="180">
        <v>664800</v>
      </c>
      <c r="F420" s="180">
        <v>664800</v>
      </c>
      <c r="G420" s="180">
        <v>0</v>
      </c>
      <c r="H420" s="180">
        <v>0</v>
      </c>
      <c r="I420" s="180">
        <v>0</v>
      </c>
      <c r="J420" s="180">
        <v>664800</v>
      </c>
      <c r="K420" s="180">
        <v>0</v>
      </c>
      <c r="L420" s="180">
        <v>0</v>
      </c>
      <c r="M420" s="180">
        <v>0</v>
      </c>
      <c r="N420" s="180">
        <v>0</v>
      </c>
      <c r="O420" s="180">
        <v>0</v>
      </c>
      <c r="P420" s="180">
        <v>0</v>
      </c>
      <c r="Q420" s="180">
        <v>0</v>
      </c>
      <c r="R420" s="180">
        <v>0</v>
      </c>
    </row>
    <row r="421" spans="1:18" ht="48">
      <c r="A421" s="172"/>
      <c r="B421" s="172"/>
      <c r="C421" s="172" t="s">
        <v>113</v>
      </c>
      <c r="D421" s="173" t="s">
        <v>114</v>
      </c>
      <c r="E421" s="180">
        <v>130000</v>
      </c>
      <c r="F421" s="180">
        <v>130000</v>
      </c>
      <c r="G421" s="180">
        <v>0</v>
      </c>
      <c r="H421" s="180">
        <v>0</v>
      </c>
      <c r="I421" s="180">
        <v>0</v>
      </c>
      <c r="J421" s="180">
        <v>130000</v>
      </c>
      <c r="K421" s="180">
        <v>0</v>
      </c>
      <c r="L421" s="180">
        <v>0</v>
      </c>
      <c r="M421" s="180">
        <v>0</v>
      </c>
      <c r="N421" s="180">
        <v>0</v>
      </c>
      <c r="O421" s="180">
        <v>0</v>
      </c>
      <c r="P421" s="180">
        <v>0</v>
      </c>
      <c r="Q421" s="180">
        <v>0</v>
      </c>
      <c r="R421" s="180">
        <v>0</v>
      </c>
    </row>
    <row r="422" spans="1:18" ht="12.75">
      <c r="A422" s="176"/>
      <c r="B422" s="176" t="s">
        <v>556</v>
      </c>
      <c r="C422" s="176"/>
      <c r="D422" s="177" t="s">
        <v>377</v>
      </c>
      <c r="E422" s="179">
        <v>90000</v>
      </c>
      <c r="F422" s="179">
        <v>90000</v>
      </c>
      <c r="G422" s="179">
        <v>12000</v>
      </c>
      <c r="H422" s="179">
        <v>2000</v>
      </c>
      <c r="I422" s="179">
        <v>10000</v>
      </c>
      <c r="J422" s="179">
        <v>0</v>
      </c>
      <c r="K422" s="179">
        <v>78000</v>
      </c>
      <c r="L422" s="179">
        <v>0</v>
      </c>
      <c r="M422" s="179">
        <v>0</v>
      </c>
      <c r="N422" s="179">
        <v>0</v>
      </c>
      <c r="O422" s="179">
        <v>0</v>
      </c>
      <c r="P422" s="179">
        <v>0</v>
      </c>
      <c r="Q422" s="179">
        <v>0</v>
      </c>
      <c r="R422" s="179">
        <v>0</v>
      </c>
    </row>
    <row r="423" spans="1:18" ht="36">
      <c r="A423" s="172"/>
      <c r="B423" s="172"/>
      <c r="C423" s="172" t="s">
        <v>33</v>
      </c>
      <c r="D423" s="173" t="s">
        <v>34</v>
      </c>
      <c r="E423" s="180">
        <v>8000</v>
      </c>
      <c r="F423" s="180">
        <v>8000</v>
      </c>
      <c r="G423" s="180">
        <v>0</v>
      </c>
      <c r="H423" s="180">
        <v>0</v>
      </c>
      <c r="I423" s="180">
        <v>0</v>
      </c>
      <c r="J423" s="180">
        <v>0</v>
      </c>
      <c r="K423" s="180">
        <v>8000</v>
      </c>
      <c r="L423" s="180">
        <v>0</v>
      </c>
      <c r="M423" s="180">
        <v>0</v>
      </c>
      <c r="N423" s="180">
        <v>0</v>
      </c>
      <c r="O423" s="180">
        <v>0</v>
      </c>
      <c r="P423" s="180">
        <v>0</v>
      </c>
      <c r="Q423" s="180">
        <v>0</v>
      </c>
      <c r="R423" s="180">
        <v>0</v>
      </c>
    </row>
    <row r="424" spans="1:18" ht="12.75">
      <c r="A424" s="172"/>
      <c r="B424" s="172"/>
      <c r="C424" s="172" t="s">
        <v>131</v>
      </c>
      <c r="D424" s="173" t="s">
        <v>132</v>
      </c>
      <c r="E424" s="180">
        <v>70000</v>
      </c>
      <c r="F424" s="180">
        <v>70000</v>
      </c>
      <c r="G424" s="180">
        <v>0</v>
      </c>
      <c r="H424" s="180">
        <v>0</v>
      </c>
      <c r="I424" s="180">
        <v>0</v>
      </c>
      <c r="J424" s="180">
        <v>0</v>
      </c>
      <c r="K424" s="180">
        <v>70000</v>
      </c>
      <c r="L424" s="180">
        <v>0</v>
      </c>
      <c r="M424" s="180">
        <v>0</v>
      </c>
      <c r="N424" s="180">
        <v>0</v>
      </c>
      <c r="O424" s="180">
        <v>0</v>
      </c>
      <c r="P424" s="180">
        <v>0</v>
      </c>
      <c r="Q424" s="180">
        <v>0</v>
      </c>
      <c r="R424" s="180">
        <v>0</v>
      </c>
    </row>
    <row r="425" spans="1:18" ht="12.75">
      <c r="A425" s="172"/>
      <c r="B425" s="172"/>
      <c r="C425" s="172" t="s">
        <v>38</v>
      </c>
      <c r="D425" s="173" t="s">
        <v>39</v>
      </c>
      <c r="E425" s="180">
        <v>2000</v>
      </c>
      <c r="F425" s="180">
        <v>2000</v>
      </c>
      <c r="G425" s="180">
        <v>2000</v>
      </c>
      <c r="H425" s="180">
        <v>2000</v>
      </c>
      <c r="I425" s="180">
        <v>0</v>
      </c>
      <c r="J425" s="180">
        <v>0</v>
      </c>
      <c r="K425" s="180">
        <v>0</v>
      </c>
      <c r="L425" s="180">
        <v>0</v>
      </c>
      <c r="M425" s="180">
        <v>0</v>
      </c>
      <c r="N425" s="180">
        <v>0</v>
      </c>
      <c r="O425" s="180">
        <v>0</v>
      </c>
      <c r="P425" s="180">
        <v>0</v>
      </c>
      <c r="Q425" s="180">
        <v>0</v>
      </c>
      <c r="R425" s="180">
        <v>0</v>
      </c>
    </row>
    <row r="426" spans="1:18" ht="12.75">
      <c r="A426" s="172"/>
      <c r="B426" s="172"/>
      <c r="C426" s="172" t="s">
        <v>35</v>
      </c>
      <c r="D426" s="173" t="s">
        <v>36</v>
      </c>
      <c r="E426" s="180">
        <v>5000</v>
      </c>
      <c r="F426" s="180">
        <v>5000</v>
      </c>
      <c r="G426" s="180">
        <v>5000</v>
      </c>
      <c r="H426" s="180">
        <v>0</v>
      </c>
      <c r="I426" s="180">
        <v>5000</v>
      </c>
      <c r="J426" s="180">
        <v>0</v>
      </c>
      <c r="K426" s="180">
        <v>0</v>
      </c>
      <c r="L426" s="180">
        <v>0</v>
      </c>
      <c r="M426" s="180">
        <v>0</v>
      </c>
      <c r="N426" s="180">
        <v>0</v>
      </c>
      <c r="O426" s="180">
        <v>0</v>
      </c>
      <c r="P426" s="180">
        <v>0</v>
      </c>
      <c r="Q426" s="180">
        <v>0</v>
      </c>
      <c r="R426" s="180">
        <v>0</v>
      </c>
    </row>
    <row r="427" spans="1:18" ht="12.75">
      <c r="A427" s="172"/>
      <c r="B427" s="172"/>
      <c r="C427" s="172" t="s">
        <v>20</v>
      </c>
      <c r="D427" s="173" t="s">
        <v>21</v>
      </c>
      <c r="E427" s="180">
        <v>3000</v>
      </c>
      <c r="F427" s="180">
        <v>3000</v>
      </c>
      <c r="G427" s="180">
        <v>3000</v>
      </c>
      <c r="H427" s="180">
        <v>0</v>
      </c>
      <c r="I427" s="180">
        <v>3000</v>
      </c>
      <c r="J427" s="180">
        <v>0</v>
      </c>
      <c r="K427" s="180">
        <v>0</v>
      </c>
      <c r="L427" s="180">
        <v>0</v>
      </c>
      <c r="M427" s="180">
        <v>0</v>
      </c>
      <c r="N427" s="180">
        <v>0</v>
      </c>
      <c r="O427" s="180">
        <v>0</v>
      </c>
      <c r="P427" s="180">
        <v>0</v>
      </c>
      <c r="Q427" s="180">
        <v>0</v>
      </c>
      <c r="R427" s="180">
        <v>0</v>
      </c>
    </row>
    <row r="428" spans="1:18" ht="12.75">
      <c r="A428" s="172"/>
      <c r="B428" s="172"/>
      <c r="C428" s="172" t="s">
        <v>26</v>
      </c>
      <c r="D428" s="173" t="s">
        <v>27</v>
      </c>
      <c r="E428" s="180">
        <v>2000</v>
      </c>
      <c r="F428" s="180">
        <v>2000</v>
      </c>
      <c r="G428" s="180">
        <v>2000</v>
      </c>
      <c r="H428" s="180">
        <v>0</v>
      </c>
      <c r="I428" s="180">
        <v>2000</v>
      </c>
      <c r="J428" s="180">
        <v>0</v>
      </c>
      <c r="K428" s="180">
        <v>0</v>
      </c>
      <c r="L428" s="180">
        <v>0</v>
      </c>
      <c r="M428" s="180">
        <v>0</v>
      </c>
      <c r="N428" s="180">
        <v>0</v>
      </c>
      <c r="O428" s="180">
        <v>0</v>
      </c>
      <c r="P428" s="180">
        <v>0</v>
      </c>
      <c r="Q428" s="180">
        <v>0</v>
      </c>
      <c r="R428" s="180">
        <v>0</v>
      </c>
    </row>
    <row r="429" spans="1:18" ht="12.75">
      <c r="A429" s="211" t="s">
        <v>133</v>
      </c>
      <c r="B429" s="211"/>
      <c r="C429" s="211"/>
      <c r="D429" s="211"/>
      <c r="E429" s="181">
        <v>69592035</v>
      </c>
      <c r="F429" s="181">
        <v>45877050</v>
      </c>
      <c r="G429" s="181">
        <v>32535295</v>
      </c>
      <c r="H429" s="181">
        <v>22663105</v>
      </c>
      <c r="I429" s="181">
        <v>9872190</v>
      </c>
      <c r="J429" s="181">
        <v>3028270</v>
      </c>
      <c r="K429" s="181">
        <v>9279665</v>
      </c>
      <c r="L429" s="181">
        <v>0</v>
      </c>
      <c r="M429" s="181">
        <v>533820</v>
      </c>
      <c r="N429" s="181">
        <v>500000</v>
      </c>
      <c r="O429" s="181">
        <v>23714985</v>
      </c>
      <c r="P429" s="181">
        <v>23714985</v>
      </c>
      <c r="Q429" s="181">
        <v>13887762</v>
      </c>
      <c r="R429" s="181">
        <v>0</v>
      </c>
    </row>
  </sheetData>
  <sheetProtection/>
  <mergeCells count="24">
    <mergeCell ref="A5:R5"/>
    <mergeCell ref="O1:R3"/>
    <mergeCell ref="A429:D429"/>
    <mergeCell ref="M11:M13"/>
    <mergeCell ref="N11:N13"/>
    <mergeCell ref="Q12:Q13"/>
    <mergeCell ref="H11:I12"/>
    <mergeCell ref="J11:J13"/>
    <mergeCell ref="K11:K13"/>
    <mergeCell ref="L11:L13"/>
    <mergeCell ref="E8:E13"/>
    <mergeCell ref="F8:R8"/>
    <mergeCell ref="F9:F13"/>
    <mergeCell ref="G9:N10"/>
    <mergeCell ref="O9:O13"/>
    <mergeCell ref="P9:R9"/>
    <mergeCell ref="P10:P13"/>
    <mergeCell ref="Q10:Q11"/>
    <mergeCell ref="R10:R13"/>
    <mergeCell ref="G11:G13"/>
    <mergeCell ref="A8:A13"/>
    <mergeCell ref="B8:B13"/>
    <mergeCell ref="C8:C13"/>
    <mergeCell ref="D8:D13"/>
  </mergeCells>
  <printOptions horizontalCentered="1"/>
  <pageMargins left="0.3937007874015748" right="0.3937007874015748" top="0.48" bottom="0.3937007874015748" header="0.25" footer="0.15748031496062992"/>
  <pageSetup fitToHeight="1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SheetLayoutView="100" zoomScalePageLayoutView="0" workbookViewId="0" topLeftCell="A29">
      <selection activeCell="E33" sqref="E33:M37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216" t="s">
        <v>148</v>
      </c>
      <c r="N1" s="216"/>
      <c r="O1" s="216"/>
    </row>
    <row r="2" spans="13:15" ht="12.75">
      <c r="M2" s="216"/>
      <c r="N2" s="216"/>
      <c r="O2" s="216"/>
    </row>
    <row r="3" spans="13:15" ht="12.75">
      <c r="M3" s="216"/>
      <c r="N3" s="216"/>
      <c r="O3" s="216"/>
    </row>
    <row r="4" spans="13:15" ht="25.5" customHeight="1">
      <c r="M4" s="216"/>
      <c r="N4" s="216"/>
      <c r="O4" s="216"/>
    </row>
    <row r="5" spans="1:15" ht="18">
      <c r="A5" s="217" t="s">
        <v>622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4" t="s">
        <v>246</v>
      </c>
    </row>
    <row r="7" spans="1:15" s="12" customFormat="1" ht="19.5" customHeight="1">
      <c r="A7" s="218" t="s">
        <v>248</v>
      </c>
      <c r="B7" s="218" t="s">
        <v>233</v>
      </c>
      <c r="C7" s="218" t="s">
        <v>245</v>
      </c>
      <c r="D7" s="215" t="s">
        <v>260</v>
      </c>
      <c r="E7" s="215" t="s">
        <v>249</v>
      </c>
      <c r="F7" s="215" t="s">
        <v>162</v>
      </c>
      <c r="G7" s="215" t="s">
        <v>252</v>
      </c>
      <c r="H7" s="215"/>
      <c r="I7" s="215"/>
      <c r="J7" s="215"/>
      <c r="K7" s="215"/>
      <c r="L7" s="215"/>
      <c r="M7" s="215"/>
      <c r="N7" s="215"/>
      <c r="O7" s="215" t="s">
        <v>250</v>
      </c>
    </row>
    <row r="8" spans="1:15" s="12" customFormat="1" ht="19.5" customHeight="1">
      <c r="A8" s="218"/>
      <c r="B8" s="218"/>
      <c r="C8" s="218"/>
      <c r="D8" s="215"/>
      <c r="E8" s="215"/>
      <c r="F8" s="215"/>
      <c r="G8" s="215" t="s">
        <v>173</v>
      </c>
      <c r="H8" s="215" t="s">
        <v>242</v>
      </c>
      <c r="I8" s="215"/>
      <c r="J8" s="215"/>
      <c r="K8" s="215"/>
      <c r="L8" s="215" t="s">
        <v>183</v>
      </c>
      <c r="M8" s="215" t="s">
        <v>184</v>
      </c>
      <c r="N8" s="215" t="s">
        <v>578</v>
      </c>
      <c r="O8" s="215"/>
    </row>
    <row r="9" spans="1:15" s="12" customFormat="1" ht="29.25" customHeight="1">
      <c r="A9" s="218"/>
      <c r="B9" s="218"/>
      <c r="C9" s="218"/>
      <c r="D9" s="215"/>
      <c r="E9" s="215"/>
      <c r="F9" s="215"/>
      <c r="G9" s="215"/>
      <c r="H9" s="215" t="s">
        <v>262</v>
      </c>
      <c r="I9" s="215" t="s">
        <v>258</v>
      </c>
      <c r="J9" s="215" t="s">
        <v>263</v>
      </c>
      <c r="K9" s="215" t="s">
        <v>259</v>
      </c>
      <c r="L9" s="215"/>
      <c r="M9" s="215"/>
      <c r="N9" s="215"/>
      <c r="O9" s="215"/>
    </row>
    <row r="10" spans="1:15" s="12" customFormat="1" ht="19.5" customHeight="1">
      <c r="A10" s="218"/>
      <c r="B10" s="218"/>
      <c r="C10" s="218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</row>
    <row r="11" spans="1:15" s="12" customFormat="1" ht="19.5" customHeight="1">
      <c r="A11" s="218"/>
      <c r="B11" s="218"/>
      <c r="C11" s="218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</row>
    <row r="12" spans="1:15" ht="7.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</row>
    <row r="13" spans="1:15" ht="63.75">
      <c r="A13" s="75">
        <v>1</v>
      </c>
      <c r="B13" s="76" t="s">
        <v>346</v>
      </c>
      <c r="C13" s="76" t="s">
        <v>348</v>
      </c>
      <c r="D13" s="81" t="s">
        <v>221</v>
      </c>
      <c r="E13" s="78">
        <f>G13+L13+M13+N13+F13</f>
        <v>3678261</v>
      </c>
      <c r="F13" s="78">
        <f>456000+453700</f>
        <v>909700</v>
      </c>
      <c r="G13" s="78">
        <f>H13+I13+K13</f>
        <v>731274</v>
      </c>
      <c r="H13" s="78">
        <v>0</v>
      </c>
      <c r="I13" s="78">
        <f>490598-100000</f>
        <v>390598</v>
      </c>
      <c r="J13" s="79" t="s">
        <v>557</v>
      </c>
      <c r="K13" s="78">
        <v>340676</v>
      </c>
      <c r="L13" s="78">
        <v>1332667</v>
      </c>
      <c r="M13" s="78">
        <v>704620</v>
      </c>
      <c r="N13" s="78">
        <v>0</v>
      </c>
      <c r="O13" s="80" t="s">
        <v>558</v>
      </c>
    </row>
    <row r="14" spans="1:15" ht="54" customHeight="1">
      <c r="A14" s="75">
        <v>2</v>
      </c>
      <c r="B14" s="76" t="s">
        <v>346</v>
      </c>
      <c r="C14" s="76" t="s">
        <v>348</v>
      </c>
      <c r="D14" s="81" t="s">
        <v>144</v>
      </c>
      <c r="E14" s="78">
        <f>G14+L14+M14+N14+F14</f>
        <v>420000</v>
      </c>
      <c r="F14" s="78">
        <v>25000</v>
      </c>
      <c r="G14" s="78">
        <f>H14+I14+K14</f>
        <v>395000</v>
      </c>
      <c r="H14" s="78">
        <v>0</v>
      </c>
      <c r="I14" s="78">
        <f>204000-120000</f>
        <v>84000</v>
      </c>
      <c r="J14" s="79" t="s">
        <v>557</v>
      </c>
      <c r="K14" s="78">
        <v>311000</v>
      </c>
      <c r="L14" s="78"/>
      <c r="M14" s="78">
        <v>0</v>
      </c>
      <c r="N14" s="78">
        <v>0</v>
      </c>
      <c r="O14" s="80" t="s">
        <v>558</v>
      </c>
    </row>
    <row r="15" spans="1:15" ht="51">
      <c r="A15" s="214" t="s">
        <v>559</v>
      </c>
      <c r="B15" s="214"/>
      <c r="C15" s="214"/>
      <c r="D15" s="214"/>
      <c r="E15" s="82">
        <f>E13+E14</f>
        <v>4098261</v>
      </c>
      <c r="F15" s="82">
        <f aca="true" t="shared" si="0" ref="F15:N15">F13+F14</f>
        <v>934700</v>
      </c>
      <c r="G15" s="82">
        <f t="shared" si="0"/>
        <v>1126274</v>
      </c>
      <c r="H15" s="82">
        <f t="shared" si="0"/>
        <v>0</v>
      </c>
      <c r="I15" s="82">
        <f t="shared" si="0"/>
        <v>474598</v>
      </c>
      <c r="J15" s="89" t="s">
        <v>557</v>
      </c>
      <c r="K15" s="82">
        <f t="shared" si="0"/>
        <v>651676</v>
      </c>
      <c r="L15" s="82">
        <f t="shared" si="0"/>
        <v>1332667</v>
      </c>
      <c r="M15" s="82">
        <f t="shared" si="0"/>
        <v>704620</v>
      </c>
      <c r="N15" s="82">
        <f t="shared" si="0"/>
        <v>0</v>
      </c>
      <c r="O15" s="82" t="s">
        <v>560</v>
      </c>
    </row>
    <row r="16" spans="1:15" ht="135.75" customHeight="1">
      <c r="A16" s="75">
        <v>3</v>
      </c>
      <c r="B16" s="76" t="s">
        <v>352</v>
      </c>
      <c r="C16" s="75">
        <v>60013</v>
      </c>
      <c r="D16" s="79" t="s">
        <v>222</v>
      </c>
      <c r="E16" s="78">
        <f>G16+L16+M16+N16+F16</f>
        <v>506000</v>
      </c>
      <c r="F16" s="78">
        <f>100000+196000</f>
        <v>296000</v>
      </c>
      <c r="G16" s="78">
        <f>H16+I16+K16</f>
        <v>210000</v>
      </c>
      <c r="H16" s="78">
        <v>0</v>
      </c>
      <c r="I16" s="78">
        <v>210000</v>
      </c>
      <c r="J16" s="79" t="s">
        <v>557</v>
      </c>
      <c r="K16" s="78">
        <v>0</v>
      </c>
      <c r="L16" s="78">
        <v>0</v>
      </c>
      <c r="M16" s="78">
        <v>0</v>
      </c>
      <c r="N16" s="78">
        <v>0</v>
      </c>
      <c r="O16" s="80" t="s">
        <v>558</v>
      </c>
    </row>
    <row r="17" spans="1:15" ht="66" customHeight="1">
      <c r="A17" s="75">
        <v>4</v>
      </c>
      <c r="B17" s="76" t="s">
        <v>352</v>
      </c>
      <c r="C17" s="75">
        <v>60016</v>
      </c>
      <c r="D17" s="79" t="s">
        <v>218</v>
      </c>
      <c r="E17" s="78">
        <f>G17+L17+M17+N17+F17</f>
        <v>7231920</v>
      </c>
      <c r="F17" s="78">
        <f>80000+1380000</f>
        <v>1460000</v>
      </c>
      <c r="G17" s="78">
        <f>H17+I17+K17</f>
        <v>5771920</v>
      </c>
      <c r="H17" s="78">
        <v>0</v>
      </c>
      <c r="I17" s="78">
        <v>2261920</v>
      </c>
      <c r="J17" s="79" t="s">
        <v>557</v>
      </c>
      <c r="K17" s="78">
        <v>3510000</v>
      </c>
      <c r="L17" s="78"/>
      <c r="M17" s="78">
        <v>0</v>
      </c>
      <c r="N17" s="78">
        <v>0</v>
      </c>
      <c r="O17" s="80" t="s">
        <v>558</v>
      </c>
    </row>
    <row r="18" spans="1:15" ht="67.5" customHeight="1">
      <c r="A18" s="75">
        <v>5</v>
      </c>
      <c r="B18" s="84">
        <v>600</v>
      </c>
      <c r="C18" s="84">
        <v>60016</v>
      </c>
      <c r="D18" s="77" t="s">
        <v>561</v>
      </c>
      <c r="E18" s="78">
        <f>G18+L18+M18+N18+F18</f>
        <v>540219</v>
      </c>
      <c r="F18" s="78">
        <f>100219+340000+50000</f>
        <v>490219</v>
      </c>
      <c r="G18" s="78">
        <f>H18+I18+K18</f>
        <v>50000</v>
      </c>
      <c r="H18" s="78">
        <v>0</v>
      </c>
      <c r="I18" s="78">
        <v>50000</v>
      </c>
      <c r="J18" s="79" t="s">
        <v>557</v>
      </c>
      <c r="K18" s="78">
        <v>0</v>
      </c>
      <c r="L18" s="78">
        <v>0</v>
      </c>
      <c r="M18" s="78">
        <v>0</v>
      </c>
      <c r="N18" s="78">
        <v>0</v>
      </c>
      <c r="O18" s="80" t="s">
        <v>558</v>
      </c>
    </row>
    <row r="19" spans="1:15" ht="66.75" customHeight="1">
      <c r="A19" s="75">
        <v>6</v>
      </c>
      <c r="B19" s="84">
        <v>600</v>
      </c>
      <c r="C19" s="84">
        <v>60016</v>
      </c>
      <c r="D19" s="77" t="s">
        <v>225</v>
      </c>
      <c r="E19" s="78">
        <f>G19+L19+M19+N19+F19</f>
        <v>4064000</v>
      </c>
      <c r="F19" s="78">
        <v>64000</v>
      </c>
      <c r="G19" s="78">
        <f>H19+I19+K19+2000000</f>
        <v>4000000</v>
      </c>
      <c r="H19" s="78">
        <v>0</v>
      </c>
      <c r="I19" s="78">
        <v>2000000</v>
      </c>
      <c r="J19" s="79" t="s">
        <v>174</v>
      </c>
      <c r="K19" s="78">
        <v>0</v>
      </c>
      <c r="L19" s="78"/>
      <c r="M19" s="78">
        <v>0</v>
      </c>
      <c r="N19" s="78">
        <v>0</v>
      </c>
      <c r="O19" s="80" t="s">
        <v>558</v>
      </c>
    </row>
    <row r="20" spans="1:15" ht="51">
      <c r="A20" s="75">
        <v>7</v>
      </c>
      <c r="B20" s="84">
        <v>600</v>
      </c>
      <c r="C20" s="84">
        <v>60016</v>
      </c>
      <c r="D20" s="77" t="s">
        <v>138</v>
      </c>
      <c r="E20" s="78">
        <f>G20+L20+M20+N20+F20</f>
        <v>2150000</v>
      </c>
      <c r="F20" s="78">
        <v>0</v>
      </c>
      <c r="G20" s="78">
        <f>H20+I20+K20</f>
        <v>20000</v>
      </c>
      <c r="H20" s="78">
        <v>0</v>
      </c>
      <c r="I20" s="78">
        <v>20000</v>
      </c>
      <c r="J20" s="79" t="s">
        <v>557</v>
      </c>
      <c r="K20" s="78">
        <v>0</v>
      </c>
      <c r="L20" s="78">
        <v>130000</v>
      </c>
      <c r="M20" s="78">
        <v>2000000</v>
      </c>
      <c r="N20" s="78">
        <v>0</v>
      </c>
      <c r="O20" s="80" t="s">
        <v>558</v>
      </c>
    </row>
    <row r="21" spans="1:15" s="90" customFormat="1" ht="64.5" customHeight="1">
      <c r="A21" s="212" t="s">
        <v>562</v>
      </c>
      <c r="B21" s="212"/>
      <c r="C21" s="212"/>
      <c r="D21" s="212"/>
      <c r="E21" s="82">
        <f>SUM(E16:E20)</f>
        <v>14492139</v>
      </c>
      <c r="F21" s="82">
        <f>SUM(F16:F20)</f>
        <v>2310219</v>
      </c>
      <c r="G21" s="82">
        <f>SUM(G16:G20)</f>
        <v>10051920</v>
      </c>
      <c r="H21" s="82">
        <f>SUM(H16:H20)</f>
        <v>0</v>
      </c>
      <c r="I21" s="82">
        <f>SUM(I16:I20)</f>
        <v>4541920</v>
      </c>
      <c r="J21" s="89" t="s">
        <v>579</v>
      </c>
      <c r="K21" s="82">
        <f>K17</f>
        <v>3510000</v>
      </c>
      <c r="L21" s="82">
        <f>SUM(L16:L20)</f>
        <v>130000</v>
      </c>
      <c r="M21" s="82">
        <f>SUM(M16:M20)</f>
        <v>2000000</v>
      </c>
      <c r="N21" s="82">
        <f>SUM(N16:N20)</f>
        <v>0</v>
      </c>
      <c r="O21" s="83" t="s">
        <v>560</v>
      </c>
    </row>
    <row r="22" spans="1:15" ht="85.5" customHeight="1">
      <c r="A22" s="80">
        <v>8</v>
      </c>
      <c r="B22" s="80">
        <v>801</v>
      </c>
      <c r="C22" s="80">
        <v>80101</v>
      </c>
      <c r="D22" s="81" t="s">
        <v>143</v>
      </c>
      <c r="E22" s="78">
        <f>G22+L22+M22+N22+F22</f>
        <v>4017568</v>
      </c>
      <c r="F22" s="78">
        <f>20000+78000</f>
        <v>98000</v>
      </c>
      <c r="G22" s="78">
        <f>H22+I22+K22</f>
        <v>3919568</v>
      </c>
      <c r="H22" s="78">
        <v>0</v>
      </c>
      <c r="I22" s="78">
        <v>1919568</v>
      </c>
      <c r="J22" s="79" t="s">
        <v>557</v>
      </c>
      <c r="K22" s="78">
        <v>2000000</v>
      </c>
      <c r="L22" s="78">
        <v>0</v>
      </c>
      <c r="M22" s="78">
        <v>0</v>
      </c>
      <c r="N22" s="78">
        <v>0</v>
      </c>
      <c r="O22" s="80" t="s">
        <v>558</v>
      </c>
    </row>
    <row r="23" spans="1:15" ht="51">
      <c r="A23" s="80">
        <v>9</v>
      </c>
      <c r="B23" s="80">
        <v>801</v>
      </c>
      <c r="C23" s="80">
        <v>80110</v>
      </c>
      <c r="D23" s="81" t="s">
        <v>136</v>
      </c>
      <c r="E23" s="78">
        <f>G23+L23+M23+N23+F23</f>
        <v>1106001</v>
      </c>
      <c r="F23" s="78">
        <f>1000+5001</f>
        <v>6001</v>
      </c>
      <c r="G23" s="78">
        <f>H23+I23+660000</f>
        <v>1100000</v>
      </c>
      <c r="H23" s="78">
        <v>0</v>
      </c>
      <c r="I23" s="78">
        <v>440000</v>
      </c>
      <c r="J23" s="79" t="s">
        <v>175</v>
      </c>
      <c r="K23" s="78">
        <v>0</v>
      </c>
      <c r="L23" s="78">
        <v>0</v>
      </c>
      <c r="M23" s="78">
        <v>0</v>
      </c>
      <c r="N23" s="78">
        <v>0</v>
      </c>
      <c r="O23" s="80" t="s">
        <v>558</v>
      </c>
    </row>
    <row r="24" spans="1:15" ht="51">
      <c r="A24" s="212" t="s">
        <v>564</v>
      </c>
      <c r="B24" s="212"/>
      <c r="C24" s="212"/>
      <c r="D24" s="212"/>
      <c r="E24" s="82">
        <f>E23+E22</f>
        <v>5123569</v>
      </c>
      <c r="F24" s="82">
        <f>F23+F22</f>
        <v>104001</v>
      </c>
      <c r="G24" s="82">
        <f>G23+G22</f>
        <v>5019568</v>
      </c>
      <c r="H24" s="82">
        <f>H23+H22</f>
        <v>0</v>
      </c>
      <c r="I24" s="82">
        <f>I23+I22</f>
        <v>2359568</v>
      </c>
      <c r="J24" s="89" t="s">
        <v>580</v>
      </c>
      <c r="K24" s="82">
        <f>K23+K22</f>
        <v>2000000</v>
      </c>
      <c r="L24" s="82">
        <f>L23+L22</f>
        <v>0</v>
      </c>
      <c r="M24" s="82">
        <f>M23+M22</f>
        <v>0</v>
      </c>
      <c r="N24" s="82">
        <f>N23+N22</f>
        <v>0</v>
      </c>
      <c r="O24" s="82" t="s">
        <v>560</v>
      </c>
    </row>
    <row r="25" spans="1:15" ht="82.5" customHeight="1">
      <c r="A25" s="75">
        <v>10</v>
      </c>
      <c r="B25" s="76" t="s">
        <v>533</v>
      </c>
      <c r="C25" s="75">
        <v>90095</v>
      </c>
      <c r="D25" s="77" t="s">
        <v>142</v>
      </c>
      <c r="E25" s="78">
        <f>G25+L25+M25+N25+F25</f>
        <v>2980000</v>
      </c>
      <c r="F25" s="78">
        <f>80000+1000000</f>
        <v>1080000</v>
      </c>
      <c r="G25" s="82">
        <f>H25+I25</f>
        <v>1900000</v>
      </c>
      <c r="H25" s="78">
        <v>525000</v>
      </c>
      <c r="I25" s="78">
        <v>1375000</v>
      </c>
      <c r="J25" s="79" t="s">
        <v>557</v>
      </c>
      <c r="K25" s="78">
        <v>0</v>
      </c>
      <c r="L25" s="78">
        <v>0</v>
      </c>
      <c r="M25" s="78">
        <v>0</v>
      </c>
      <c r="N25" s="78">
        <v>0</v>
      </c>
      <c r="O25" s="80" t="s">
        <v>558</v>
      </c>
    </row>
    <row r="26" spans="1:15" s="90" customFormat="1" ht="51">
      <c r="A26" s="212" t="s">
        <v>565</v>
      </c>
      <c r="B26" s="212"/>
      <c r="C26" s="212"/>
      <c r="D26" s="212"/>
      <c r="E26" s="82">
        <f>E25</f>
        <v>2980000</v>
      </c>
      <c r="F26" s="82">
        <f aca="true" t="shared" si="1" ref="F26:M26">F25</f>
        <v>1080000</v>
      </c>
      <c r="G26" s="82">
        <f t="shared" si="1"/>
        <v>1900000</v>
      </c>
      <c r="H26" s="82">
        <f t="shared" si="1"/>
        <v>525000</v>
      </c>
      <c r="I26" s="82">
        <f t="shared" si="1"/>
        <v>1375000</v>
      </c>
      <c r="J26" s="79" t="s">
        <v>557</v>
      </c>
      <c r="K26" s="82">
        <f t="shared" si="1"/>
        <v>0</v>
      </c>
      <c r="L26" s="82">
        <f t="shared" si="1"/>
        <v>0</v>
      </c>
      <c r="M26" s="82">
        <f t="shared" si="1"/>
        <v>0</v>
      </c>
      <c r="N26" s="82">
        <f>N25</f>
        <v>0</v>
      </c>
      <c r="O26" s="86" t="s">
        <v>560</v>
      </c>
    </row>
    <row r="27" spans="1:15" s="91" customFormat="1" ht="88.5" customHeight="1">
      <c r="A27" s="80">
        <v>11</v>
      </c>
      <c r="B27" s="80">
        <v>921</v>
      </c>
      <c r="C27" s="80">
        <v>92109</v>
      </c>
      <c r="D27" s="81" t="s">
        <v>139</v>
      </c>
      <c r="E27" s="78">
        <f>F27+G27+L27+N27+M27</f>
        <v>30000</v>
      </c>
      <c r="F27" s="78">
        <v>1000</v>
      </c>
      <c r="G27" s="78">
        <f>H27+I27</f>
        <v>29000</v>
      </c>
      <c r="H27" s="78">
        <v>0</v>
      </c>
      <c r="I27" s="78">
        <v>29000</v>
      </c>
      <c r="J27" s="79" t="s">
        <v>557</v>
      </c>
      <c r="K27" s="78">
        <v>0</v>
      </c>
      <c r="L27" s="78"/>
      <c r="M27" s="78">
        <v>0</v>
      </c>
      <c r="N27" s="78">
        <v>0</v>
      </c>
      <c r="O27" s="80" t="s">
        <v>558</v>
      </c>
    </row>
    <row r="28" spans="1:15" ht="89.25">
      <c r="A28" s="80">
        <v>12</v>
      </c>
      <c r="B28" s="80">
        <v>921</v>
      </c>
      <c r="C28" s="80">
        <v>92120</v>
      </c>
      <c r="D28" s="81" t="s">
        <v>140</v>
      </c>
      <c r="E28" s="78">
        <f>F28+G28+L28+N28+M28</f>
        <v>6698500</v>
      </c>
      <c r="F28" s="78">
        <f>30500+108000+90000</f>
        <v>228500</v>
      </c>
      <c r="G28" s="78">
        <f>H28+I28+K28</f>
        <v>3070000</v>
      </c>
      <c r="H28" s="78">
        <v>0</v>
      </c>
      <c r="I28" s="78">
        <v>1500000</v>
      </c>
      <c r="J28" s="79" t="s">
        <v>557</v>
      </c>
      <c r="K28" s="78">
        <v>1570000</v>
      </c>
      <c r="L28" s="78">
        <v>3400000</v>
      </c>
      <c r="M28" s="78"/>
      <c r="N28" s="78">
        <v>0</v>
      </c>
      <c r="O28" s="80" t="s">
        <v>558</v>
      </c>
    </row>
    <row r="29" spans="1:15" ht="51">
      <c r="A29" s="212" t="s">
        <v>198</v>
      </c>
      <c r="B29" s="212"/>
      <c r="C29" s="212"/>
      <c r="D29" s="212"/>
      <c r="E29" s="82">
        <f>E28+E27</f>
        <v>6728500</v>
      </c>
      <c r="F29" s="82">
        <f>F28+F27</f>
        <v>229500</v>
      </c>
      <c r="G29" s="82">
        <f>G28+G27</f>
        <v>3099000</v>
      </c>
      <c r="H29" s="82">
        <f>H28+H27</f>
        <v>0</v>
      </c>
      <c r="I29" s="82">
        <f>I28+I27</f>
        <v>1529000</v>
      </c>
      <c r="J29" s="79" t="s">
        <v>557</v>
      </c>
      <c r="K29" s="82">
        <f>K28</f>
        <v>1570000</v>
      </c>
      <c r="L29" s="82">
        <f>L28+L27</f>
        <v>3400000</v>
      </c>
      <c r="M29" s="82">
        <f>M28</f>
        <v>0</v>
      </c>
      <c r="N29" s="82">
        <f>N28</f>
        <v>0</v>
      </c>
      <c r="O29" s="82" t="s">
        <v>560</v>
      </c>
    </row>
    <row r="30" spans="1:15" ht="113.25" customHeight="1">
      <c r="A30" s="80">
        <v>13</v>
      </c>
      <c r="B30" s="81">
        <v>926</v>
      </c>
      <c r="C30" s="81">
        <v>92601</v>
      </c>
      <c r="D30" s="81" t="s">
        <v>141</v>
      </c>
      <c r="E30" s="78">
        <f>G30+L30+M30+N30+F30</f>
        <v>2326000</v>
      </c>
      <c r="F30" s="78">
        <v>0</v>
      </c>
      <c r="G30" s="78">
        <f>H30+I30</f>
        <v>1563423</v>
      </c>
      <c r="H30" s="78">
        <v>254126</v>
      </c>
      <c r="I30" s="78">
        <f>1563423-254126</f>
        <v>1309297</v>
      </c>
      <c r="J30" s="79" t="s">
        <v>557</v>
      </c>
      <c r="K30" s="78">
        <v>0</v>
      </c>
      <c r="L30" s="78">
        <v>762577</v>
      </c>
      <c r="M30" s="78">
        <v>0</v>
      </c>
      <c r="N30" s="78">
        <v>0</v>
      </c>
      <c r="O30" s="80" t="s">
        <v>558</v>
      </c>
    </row>
    <row r="31" spans="1:15" s="90" customFormat="1" ht="51">
      <c r="A31" s="212" t="s">
        <v>566</v>
      </c>
      <c r="B31" s="212"/>
      <c r="C31" s="212"/>
      <c r="D31" s="212"/>
      <c r="E31" s="82">
        <f>E30</f>
        <v>2326000</v>
      </c>
      <c r="F31" s="82">
        <f>F30</f>
        <v>0</v>
      </c>
      <c r="G31" s="82">
        <f>G30</f>
        <v>1563423</v>
      </c>
      <c r="H31" s="82">
        <f>H30</f>
        <v>254126</v>
      </c>
      <c r="I31" s="82">
        <f>I30</f>
        <v>1309297</v>
      </c>
      <c r="J31" s="89" t="s">
        <v>557</v>
      </c>
      <c r="K31" s="82">
        <f>K30</f>
        <v>0</v>
      </c>
      <c r="L31" s="82">
        <f>L30</f>
        <v>762577</v>
      </c>
      <c r="M31" s="82">
        <f>M30</f>
        <v>0</v>
      </c>
      <c r="N31" s="82">
        <f>N30</f>
        <v>0</v>
      </c>
      <c r="O31" s="86" t="s">
        <v>560</v>
      </c>
    </row>
    <row r="32" spans="1:15" ht="51">
      <c r="A32" s="213" t="s">
        <v>261</v>
      </c>
      <c r="B32" s="213"/>
      <c r="C32" s="213"/>
      <c r="D32" s="213"/>
      <c r="E32" s="87">
        <f>E31+E29+E26+E24+E21+E15</f>
        <v>35748469</v>
      </c>
      <c r="F32" s="87">
        <f>F31+F29+F26+F24+F21+F15</f>
        <v>4658420</v>
      </c>
      <c r="G32" s="87">
        <f>G31+G29+G26+G24+G21+G15</f>
        <v>22760185</v>
      </c>
      <c r="H32" s="87">
        <f>H31+H29+H26+H24+H21+H15</f>
        <v>779126</v>
      </c>
      <c r="I32" s="87">
        <f>I31+I29+I26+I24+I21+I15</f>
        <v>11589383</v>
      </c>
      <c r="J32" s="89" t="s">
        <v>581</v>
      </c>
      <c r="K32" s="87">
        <f>K31+K29+K26+K24+K21+K15</f>
        <v>7731676</v>
      </c>
      <c r="L32" s="87">
        <f>L31+L29+L26+L24+L21+L15</f>
        <v>5625244</v>
      </c>
      <c r="M32" s="87">
        <f>M31+M29+M26+M24+M21+M15</f>
        <v>2704620</v>
      </c>
      <c r="N32" s="87">
        <f>N31+N29+N26+N24+N21+N15</f>
        <v>0</v>
      </c>
      <c r="O32" s="87" t="s">
        <v>560</v>
      </c>
    </row>
    <row r="33" spans="5:13" ht="12.75">
      <c r="E33" s="74"/>
      <c r="F33" s="74"/>
      <c r="G33" s="74"/>
      <c r="H33" s="74"/>
      <c r="I33" s="74"/>
      <c r="K33" s="74"/>
      <c r="L33" s="74"/>
      <c r="M33" s="74"/>
    </row>
    <row r="34" spans="5:9" ht="12.75">
      <c r="E34" s="74"/>
      <c r="F34" s="74"/>
      <c r="G34" s="74"/>
      <c r="H34" s="74"/>
      <c r="I34" s="74"/>
    </row>
    <row r="35" spans="5:11" ht="12.75">
      <c r="E35" s="74"/>
      <c r="G35" s="74"/>
      <c r="H35" s="74"/>
      <c r="I35" s="74"/>
      <c r="K35" s="74"/>
    </row>
    <row r="36" spans="5:9" ht="12.75">
      <c r="E36" s="74"/>
      <c r="G36" s="74"/>
      <c r="H36" s="74"/>
      <c r="I36" s="74"/>
    </row>
    <row r="37" spans="5:13" ht="12.75">
      <c r="E37" s="74"/>
      <c r="F37" s="74"/>
      <c r="G37" s="74"/>
      <c r="H37" s="74"/>
      <c r="I37" s="74"/>
      <c r="J37" s="74"/>
      <c r="K37" s="74"/>
      <c r="L37" s="74"/>
      <c r="M37" s="74"/>
    </row>
    <row r="38" spans="5:12" ht="12.75">
      <c r="E38" s="74"/>
      <c r="G38" s="74"/>
      <c r="H38" s="74"/>
      <c r="L38" s="74"/>
    </row>
    <row r="39" spans="7:8" ht="12.75">
      <c r="G39" s="74"/>
      <c r="H39" s="74"/>
    </row>
    <row r="40" spans="5:7" ht="12.75">
      <c r="E40" s="74"/>
      <c r="G40" s="74"/>
    </row>
    <row r="41" spans="5:9" ht="12.75">
      <c r="E41" s="74"/>
      <c r="G41" s="74"/>
      <c r="I41" s="74"/>
    </row>
    <row r="42" spans="5:7" ht="12.75">
      <c r="E42" s="74"/>
      <c r="G42" s="74"/>
    </row>
    <row r="43" spans="5:7" ht="12.75">
      <c r="E43" s="74"/>
      <c r="G43" s="74"/>
    </row>
    <row r="44" spans="5:7" ht="12.75">
      <c r="E44" s="74"/>
      <c r="G44" s="74"/>
    </row>
    <row r="45" ht="12.75">
      <c r="E45" s="74"/>
    </row>
    <row r="46" ht="12.75">
      <c r="G46" s="74"/>
    </row>
    <row r="47" spans="7:9" ht="12.75">
      <c r="G47" s="74"/>
      <c r="I47" s="74"/>
    </row>
    <row r="51" ht="12.75">
      <c r="I51" s="74"/>
    </row>
    <row r="52" ht="12.75">
      <c r="I52" s="74"/>
    </row>
  </sheetData>
  <sheetProtection/>
  <mergeCells count="26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G7:N7"/>
    <mergeCell ref="L8:L11"/>
    <mergeCell ref="H8:K8"/>
    <mergeCell ref="H9:H11"/>
    <mergeCell ref="I9:I11"/>
    <mergeCell ref="J9:J11"/>
    <mergeCell ref="K9:K11"/>
    <mergeCell ref="N8:N11"/>
    <mergeCell ref="A21:D21"/>
    <mergeCell ref="A15:D15"/>
    <mergeCell ref="A26:D26"/>
    <mergeCell ref="M8:M11"/>
    <mergeCell ref="A29:D29"/>
    <mergeCell ref="A31:D31"/>
    <mergeCell ref="A32:D32"/>
    <mergeCell ref="A24:D24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2">
      <selection activeCell="E25" sqref="E25:G38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8:10" ht="12.75" customHeight="1">
      <c r="H1" s="210" t="s">
        <v>163</v>
      </c>
      <c r="I1" s="210"/>
      <c r="J1" s="210"/>
    </row>
    <row r="2" spans="8:10" ht="12.75" customHeight="1">
      <c r="H2" s="210"/>
      <c r="I2" s="210"/>
      <c r="J2" s="210"/>
    </row>
    <row r="3" spans="8:10" ht="12.75">
      <c r="H3" s="210"/>
      <c r="I3" s="210"/>
      <c r="J3" s="210"/>
    </row>
    <row r="4" spans="8:10" ht="12.75">
      <c r="H4" s="210"/>
      <c r="I4" s="210"/>
      <c r="J4" s="210"/>
    </row>
    <row r="5" spans="8:10" ht="12.75">
      <c r="H5" s="210"/>
      <c r="I5" s="210"/>
      <c r="J5" s="210"/>
    </row>
    <row r="6" spans="1:10" ht="18">
      <c r="A6" s="217" t="s">
        <v>621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10.5" customHeight="1">
      <c r="A7" s="5"/>
      <c r="B7" s="5"/>
      <c r="C7" s="5"/>
      <c r="D7" s="5"/>
      <c r="E7" s="5"/>
      <c r="F7" s="5"/>
      <c r="G7" s="5"/>
      <c r="H7" s="5"/>
      <c r="I7" s="5"/>
      <c r="J7" s="4" t="s">
        <v>246</v>
      </c>
    </row>
    <row r="8" spans="1:10" s="12" customFormat="1" ht="19.5" customHeight="1">
      <c r="A8" s="221" t="s">
        <v>248</v>
      </c>
      <c r="B8" s="221" t="s">
        <v>233</v>
      </c>
      <c r="C8" s="221" t="s">
        <v>245</v>
      </c>
      <c r="D8" s="220" t="s">
        <v>265</v>
      </c>
      <c r="E8" s="220" t="s">
        <v>252</v>
      </c>
      <c r="F8" s="220"/>
      <c r="G8" s="220"/>
      <c r="H8" s="220"/>
      <c r="I8" s="220"/>
      <c r="J8" s="220" t="s">
        <v>250</v>
      </c>
    </row>
    <row r="9" spans="1:10" s="12" customFormat="1" ht="19.5" customHeight="1">
      <c r="A9" s="221"/>
      <c r="B9" s="221"/>
      <c r="C9" s="221"/>
      <c r="D9" s="220"/>
      <c r="E9" s="220" t="s">
        <v>584</v>
      </c>
      <c r="F9" s="220" t="s">
        <v>242</v>
      </c>
      <c r="G9" s="220"/>
      <c r="H9" s="220"/>
      <c r="I9" s="220"/>
      <c r="J9" s="220"/>
    </row>
    <row r="10" spans="1:10" s="12" customFormat="1" ht="29.25" customHeight="1">
      <c r="A10" s="221"/>
      <c r="B10" s="221"/>
      <c r="C10" s="221"/>
      <c r="D10" s="220"/>
      <c r="E10" s="220"/>
      <c r="F10" s="220" t="s">
        <v>262</v>
      </c>
      <c r="G10" s="220" t="s">
        <v>258</v>
      </c>
      <c r="H10" s="220" t="s">
        <v>264</v>
      </c>
      <c r="I10" s="220" t="s">
        <v>259</v>
      </c>
      <c r="J10" s="220"/>
    </row>
    <row r="11" spans="1:10" s="12" customFormat="1" ht="19.5" customHeight="1">
      <c r="A11" s="221"/>
      <c r="B11" s="221"/>
      <c r="C11" s="221"/>
      <c r="D11" s="220"/>
      <c r="E11" s="220"/>
      <c r="F11" s="220"/>
      <c r="G11" s="220"/>
      <c r="H11" s="220"/>
      <c r="I11" s="220"/>
      <c r="J11" s="220"/>
    </row>
    <row r="12" spans="1:10" s="12" customFormat="1" ht="19.5" customHeight="1">
      <c r="A12" s="221"/>
      <c r="B12" s="221"/>
      <c r="C12" s="221"/>
      <c r="D12" s="220"/>
      <c r="E12" s="220"/>
      <c r="F12" s="220"/>
      <c r="G12" s="220"/>
      <c r="H12" s="220"/>
      <c r="I12" s="220"/>
      <c r="J12" s="220"/>
    </row>
    <row r="13" spans="1:10" ht="7.5" customHeight="1">
      <c r="A13" s="7">
        <v>1</v>
      </c>
      <c r="B13" s="7">
        <v>2</v>
      </c>
      <c r="C13" s="7">
        <v>3</v>
      </c>
      <c r="D13" s="7">
        <v>4</v>
      </c>
      <c r="E13" s="7">
        <v>6</v>
      </c>
      <c r="F13" s="7">
        <v>7</v>
      </c>
      <c r="G13" s="7">
        <v>8</v>
      </c>
      <c r="H13" s="7">
        <v>9</v>
      </c>
      <c r="I13" s="7">
        <v>10</v>
      </c>
      <c r="J13" s="7">
        <v>11</v>
      </c>
    </row>
    <row r="14" spans="1:10" ht="54" customHeight="1">
      <c r="A14" s="75">
        <v>1</v>
      </c>
      <c r="B14" s="75">
        <v>600</v>
      </c>
      <c r="C14" s="75">
        <v>60016</v>
      </c>
      <c r="D14" s="88" t="s">
        <v>199</v>
      </c>
      <c r="E14" s="85">
        <f>F14+G14</f>
        <v>100000</v>
      </c>
      <c r="F14" s="85">
        <v>100000</v>
      </c>
      <c r="G14" s="78">
        <v>0</v>
      </c>
      <c r="H14" s="79" t="s">
        <v>251</v>
      </c>
      <c r="I14" s="75">
        <v>0</v>
      </c>
      <c r="J14" s="80" t="s">
        <v>558</v>
      </c>
    </row>
    <row r="15" spans="1:10" ht="54" customHeight="1">
      <c r="A15" s="75">
        <v>2</v>
      </c>
      <c r="B15" s="75">
        <v>600</v>
      </c>
      <c r="C15" s="75">
        <v>60016</v>
      </c>
      <c r="D15" s="88" t="s">
        <v>583</v>
      </c>
      <c r="E15" s="85">
        <f>F15</f>
        <v>200000</v>
      </c>
      <c r="F15" s="85">
        <v>200000</v>
      </c>
      <c r="G15" s="78">
        <v>0</v>
      </c>
      <c r="H15" s="79" t="s">
        <v>251</v>
      </c>
      <c r="I15" s="75">
        <v>0</v>
      </c>
      <c r="J15" s="80" t="s">
        <v>558</v>
      </c>
    </row>
    <row r="16" spans="1:10" ht="54" customHeight="1">
      <c r="A16" s="75">
        <v>3</v>
      </c>
      <c r="B16" s="75">
        <v>600</v>
      </c>
      <c r="C16" s="75">
        <v>60016</v>
      </c>
      <c r="D16" s="88" t="s">
        <v>623</v>
      </c>
      <c r="E16" s="85">
        <f>F16+G16</f>
        <v>134800</v>
      </c>
      <c r="F16" s="85">
        <v>34800</v>
      </c>
      <c r="G16" s="78">
        <v>100000</v>
      </c>
      <c r="H16" s="79" t="s">
        <v>251</v>
      </c>
      <c r="I16" s="75">
        <v>0</v>
      </c>
      <c r="J16" s="80" t="s">
        <v>558</v>
      </c>
    </row>
    <row r="17" spans="1:10" ht="54" customHeight="1">
      <c r="A17" s="75">
        <v>4</v>
      </c>
      <c r="B17" s="75">
        <v>600</v>
      </c>
      <c r="C17" s="75">
        <v>60016</v>
      </c>
      <c r="D17" s="88" t="s">
        <v>624</v>
      </c>
      <c r="E17" s="85">
        <f>F17+G17</f>
        <v>100000</v>
      </c>
      <c r="F17" s="85">
        <v>0</v>
      </c>
      <c r="G17" s="78">
        <v>100000</v>
      </c>
      <c r="H17" s="79" t="s">
        <v>251</v>
      </c>
      <c r="I17" s="75">
        <v>0</v>
      </c>
      <c r="J17" s="80" t="s">
        <v>558</v>
      </c>
    </row>
    <row r="18" spans="1:10" s="90" customFormat="1" ht="57.75" customHeight="1">
      <c r="A18" s="219" t="s">
        <v>562</v>
      </c>
      <c r="B18" s="219"/>
      <c r="C18" s="219"/>
      <c r="D18" s="219"/>
      <c r="E18" s="92">
        <f>E15+E14+E16+E17</f>
        <v>534800</v>
      </c>
      <c r="F18" s="92">
        <f>F15+F14+F16+F17</f>
        <v>334800</v>
      </c>
      <c r="G18" s="92">
        <f>G15+G14+G16+G17</f>
        <v>200000</v>
      </c>
      <c r="H18" s="140" t="s">
        <v>251</v>
      </c>
      <c r="I18" s="86">
        <v>0</v>
      </c>
      <c r="J18" s="83" t="s">
        <v>560</v>
      </c>
    </row>
    <row r="19" spans="1:10" s="91" customFormat="1" ht="57.75" customHeight="1">
      <c r="A19" s="75">
        <v>5</v>
      </c>
      <c r="B19" s="75">
        <v>700</v>
      </c>
      <c r="C19" s="75">
        <v>70005</v>
      </c>
      <c r="D19" s="122" t="s">
        <v>182</v>
      </c>
      <c r="E19" s="85">
        <f>F19+G19</f>
        <v>100000</v>
      </c>
      <c r="F19" s="85">
        <v>100000</v>
      </c>
      <c r="G19" s="85">
        <v>0</v>
      </c>
      <c r="H19" s="79" t="s">
        <v>251</v>
      </c>
      <c r="I19" s="75">
        <v>0</v>
      </c>
      <c r="J19" s="80" t="s">
        <v>558</v>
      </c>
    </row>
    <row r="20" spans="1:10" s="90" customFormat="1" ht="57.75" customHeight="1">
      <c r="A20" s="219" t="s">
        <v>563</v>
      </c>
      <c r="B20" s="219"/>
      <c r="C20" s="219"/>
      <c r="D20" s="219"/>
      <c r="E20" s="92">
        <f>F20+G20</f>
        <v>100000</v>
      </c>
      <c r="F20" s="92">
        <f>F19</f>
        <v>100000</v>
      </c>
      <c r="G20" s="92">
        <v>0</v>
      </c>
      <c r="H20" s="89" t="s">
        <v>251</v>
      </c>
      <c r="I20" s="86">
        <v>0</v>
      </c>
      <c r="J20" s="83" t="s">
        <v>560</v>
      </c>
    </row>
    <row r="21" spans="1:10" s="91" customFormat="1" ht="57.75" customHeight="1">
      <c r="A21" s="75">
        <v>6</v>
      </c>
      <c r="B21" s="75">
        <v>750</v>
      </c>
      <c r="C21" s="75">
        <v>75023</v>
      </c>
      <c r="D21" s="81" t="s">
        <v>220</v>
      </c>
      <c r="E21" s="85">
        <f>F21+G21</f>
        <v>60000</v>
      </c>
      <c r="F21" s="85">
        <v>60000</v>
      </c>
      <c r="G21" s="85">
        <v>0</v>
      </c>
      <c r="H21" s="79" t="s">
        <v>251</v>
      </c>
      <c r="I21" s="75">
        <v>0</v>
      </c>
      <c r="J21" s="80" t="s">
        <v>558</v>
      </c>
    </row>
    <row r="22" spans="1:10" s="91" customFormat="1" ht="57.75" customHeight="1">
      <c r="A22" s="75">
        <v>7</v>
      </c>
      <c r="B22" s="75">
        <v>750</v>
      </c>
      <c r="C22" s="75">
        <v>75023</v>
      </c>
      <c r="D22" s="88" t="s">
        <v>582</v>
      </c>
      <c r="E22" s="85">
        <f>F22</f>
        <v>60000</v>
      </c>
      <c r="F22" s="85">
        <v>60000</v>
      </c>
      <c r="G22" s="85">
        <v>0</v>
      </c>
      <c r="H22" s="79" t="s">
        <v>251</v>
      </c>
      <c r="I22" s="75">
        <v>0</v>
      </c>
      <c r="J22" s="80" t="s">
        <v>558</v>
      </c>
    </row>
    <row r="23" spans="1:10" s="90" customFormat="1" ht="57.75" customHeight="1">
      <c r="A23" s="219" t="s">
        <v>567</v>
      </c>
      <c r="B23" s="219"/>
      <c r="C23" s="219"/>
      <c r="D23" s="219"/>
      <c r="E23" s="92">
        <f>E22+E21</f>
        <v>120000</v>
      </c>
      <c r="F23" s="92">
        <f>F22+F21</f>
        <v>120000</v>
      </c>
      <c r="G23" s="92">
        <f>G22+G21</f>
        <v>0</v>
      </c>
      <c r="H23" s="89" t="s">
        <v>251</v>
      </c>
      <c r="I23" s="86">
        <v>0</v>
      </c>
      <c r="J23" s="83" t="s">
        <v>560</v>
      </c>
    </row>
    <row r="24" spans="1:10" s="90" customFormat="1" ht="66.75" customHeight="1">
      <c r="A24" s="219" t="s">
        <v>261</v>
      </c>
      <c r="B24" s="219"/>
      <c r="C24" s="219"/>
      <c r="D24" s="219"/>
      <c r="E24" s="92">
        <f>E23+E20+E18</f>
        <v>754800</v>
      </c>
      <c r="F24" s="92">
        <f>F23+F20+F18</f>
        <v>554800</v>
      </c>
      <c r="G24" s="92">
        <f>G23+G20+G18</f>
        <v>200000</v>
      </c>
      <c r="H24" s="89" t="s">
        <v>251</v>
      </c>
      <c r="I24" s="82">
        <v>0</v>
      </c>
      <c r="J24" s="86" t="s">
        <v>560</v>
      </c>
    </row>
    <row r="25" spans="5:7" ht="12.75">
      <c r="E25" s="74"/>
      <c r="F25" s="74"/>
      <c r="G25" s="74"/>
    </row>
    <row r="26" spans="5:7" ht="12.75">
      <c r="E26" s="74"/>
      <c r="F26" s="74"/>
      <c r="G26" s="74"/>
    </row>
    <row r="27" spans="5:6" ht="12.75">
      <c r="E27" s="74"/>
      <c r="F27" s="74"/>
    </row>
    <row r="28" spans="5:7" ht="12.75">
      <c r="E28" s="74"/>
      <c r="G28" s="74"/>
    </row>
    <row r="29" ht="12.75">
      <c r="E29" s="74"/>
    </row>
    <row r="30" ht="12.75">
      <c r="F30" s="74"/>
    </row>
    <row r="31" spans="5:7" ht="12.75">
      <c r="E31" s="74"/>
      <c r="F31" s="74"/>
      <c r="G31" s="74"/>
    </row>
    <row r="33" ht="12.75">
      <c r="G33" s="74"/>
    </row>
  </sheetData>
  <sheetProtection/>
  <mergeCells count="18">
    <mergeCell ref="H1:J5"/>
    <mergeCell ref="F10:F12"/>
    <mergeCell ref="G10:G12"/>
    <mergeCell ref="H10:H12"/>
    <mergeCell ref="I10:I12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18:D18"/>
    <mergeCell ref="A23:D23"/>
    <mergeCell ref="A20:D20"/>
    <mergeCell ref="A24:D24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E38" sqref="E38"/>
    </sheetView>
  </sheetViews>
  <sheetFormatPr defaultColWidth="9.00390625" defaultRowHeight="12.75"/>
  <cols>
    <col min="1" max="1" width="4.625" style="35" customWidth="1"/>
    <col min="2" max="2" width="43.25390625" style="35" customWidth="1"/>
    <col min="3" max="3" width="9.875" style="35" customWidth="1"/>
    <col min="4" max="16384" width="9.125" style="35" customWidth="1"/>
  </cols>
  <sheetData>
    <row r="1" spans="3:6" s="34" customFormat="1" ht="12">
      <c r="C1" s="222" t="s">
        <v>164</v>
      </c>
      <c r="D1" s="222"/>
      <c r="E1" s="222"/>
      <c r="F1" s="222"/>
    </row>
    <row r="2" spans="3:6" s="34" customFormat="1" ht="12">
      <c r="C2" s="222"/>
      <c r="D2" s="222"/>
      <c r="E2" s="222"/>
      <c r="F2" s="222"/>
    </row>
    <row r="3" spans="3:6" s="34" customFormat="1" ht="12">
      <c r="C3" s="222"/>
      <c r="D3" s="222"/>
      <c r="E3" s="222"/>
      <c r="F3" s="222"/>
    </row>
    <row r="4" spans="3:6" s="34" customFormat="1" ht="12">
      <c r="C4" s="222"/>
      <c r="D4" s="222"/>
      <c r="E4" s="222"/>
      <c r="F4" s="222"/>
    </row>
    <row r="5" ht="15.75">
      <c r="C5" s="36"/>
    </row>
    <row r="7" spans="1:6" ht="25.5" customHeight="1">
      <c r="A7" s="224" t="s">
        <v>620</v>
      </c>
      <c r="B7" s="224"/>
      <c r="C7" s="224"/>
      <c r="D7" s="224"/>
      <c r="E7" s="224"/>
      <c r="F7" s="224"/>
    </row>
    <row r="8" spans="1:6" ht="25.5" customHeight="1">
      <c r="A8" s="37"/>
      <c r="B8" s="37"/>
      <c r="C8" s="37"/>
      <c r="D8" s="37"/>
      <c r="E8" s="37"/>
      <c r="F8" s="37"/>
    </row>
    <row r="9" ht="12.75">
      <c r="F9" s="38" t="s">
        <v>284</v>
      </c>
    </row>
    <row r="10" spans="1:6" ht="35.25" customHeight="1">
      <c r="A10" s="223" t="s">
        <v>285</v>
      </c>
      <c r="B10" s="223" t="s">
        <v>286</v>
      </c>
      <c r="C10" s="223" t="s">
        <v>153</v>
      </c>
      <c r="D10" s="223" t="s">
        <v>156</v>
      </c>
      <c r="E10" s="223"/>
      <c r="F10" s="223"/>
    </row>
    <row r="11" spans="1:6" ht="27.75" customHeight="1">
      <c r="A11" s="223"/>
      <c r="B11" s="223"/>
      <c r="C11" s="223"/>
      <c r="D11" s="39" t="s">
        <v>205</v>
      </c>
      <c r="E11" s="39" t="s">
        <v>154</v>
      </c>
      <c r="F11" s="39" t="s">
        <v>161</v>
      </c>
    </row>
    <row r="12" spans="1:6" ht="12.75">
      <c r="A12" s="40" t="s">
        <v>287</v>
      </c>
      <c r="B12" s="41" t="s">
        <v>288</v>
      </c>
      <c r="C12" s="115">
        <f>C13+C14+C15</f>
        <v>0</v>
      </c>
      <c r="D12" s="114">
        <v>0</v>
      </c>
      <c r="E12" s="114">
        <v>0</v>
      </c>
      <c r="F12" s="114">
        <v>0</v>
      </c>
    </row>
    <row r="13" spans="1:6" ht="12.75">
      <c r="A13" s="41"/>
      <c r="B13" s="42" t="s">
        <v>289</v>
      </c>
      <c r="C13" s="115"/>
      <c r="D13" s="114"/>
      <c r="E13" s="114"/>
      <c r="F13" s="114"/>
    </row>
    <row r="14" spans="1:6" ht="12.75">
      <c r="A14" s="41"/>
      <c r="B14" s="42" t="s">
        <v>290</v>
      </c>
      <c r="C14" s="115"/>
      <c r="D14" s="114"/>
      <c r="E14" s="114"/>
      <c r="F14" s="114"/>
    </row>
    <row r="15" spans="1:6" ht="12.75">
      <c r="A15" s="43"/>
      <c r="B15" s="44" t="s">
        <v>291</v>
      </c>
      <c r="C15" s="115"/>
      <c r="D15" s="114"/>
      <c r="E15" s="114"/>
      <c r="F15" s="114"/>
    </row>
    <row r="16" spans="1:6" ht="12.75">
      <c r="A16" s="40" t="s">
        <v>292</v>
      </c>
      <c r="B16" s="41" t="s">
        <v>293</v>
      </c>
      <c r="C16" s="115">
        <f>'Nr 4a'!J37</f>
        <v>13887762</v>
      </c>
      <c r="D16" s="115">
        <f>'Nr 4a'!K37</f>
        <v>4732667</v>
      </c>
      <c r="E16" s="115">
        <f>'Nr 4a'!L37</f>
        <v>704620</v>
      </c>
      <c r="F16" s="115">
        <f>D16+E16</f>
        <v>5437287</v>
      </c>
    </row>
    <row r="17" spans="1:6" ht="12.75">
      <c r="A17" s="41"/>
      <c r="B17" s="42" t="s">
        <v>289</v>
      </c>
      <c r="C17" s="115">
        <f>'Nr 4a'!J38</f>
        <v>6156086</v>
      </c>
      <c r="D17" s="115">
        <f>'Nr 4a'!K38</f>
        <v>2858429</v>
      </c>
      <c r="E17" s="115">
        <f>'Nr 4a'!L38</f>
        <v>486186</v>
      </c>
      <c r="F17" s="115">
        <f aca="true" t="shared" si="0" ref="F17:F23">D17+E17</f>
        <v>3344615</v>
      </c>
    </row>
    <row r="18" spans="1:6" ht="12.75">
      <c r="A18" s="41"/>
      <c r="B18" s="42" t="s">
        <v>290</v>
      </c>
      <c r="C18" s="115">
        <f>'Nr 4a'!J39</f>
        <v>0</v>
      </c>
      <c r="D18" s="115">
        <f>'Nr 4a'!K39</f>
        <v>0</v>
      </c>
      <c r="E18" s="115">
        <f>'Nr 4a'!L39</f>
        <v>0</v>
      </c>
      <c r="F18" s="115">
        <f t="shared" si="0"/>
        <v>0</v>
      </c>
    </row>
    <row r="19" spans="1:6" ht="12.75">
      <c r="A19" s="43"/>
      <c r="B19" s="44" t="s">
        <v>291</v>
      </c>
      <c r="C19" s="115">
        <f>'Nr 4a'!J40</f>
        <v>7731676</v>
      </c>
      <c r="D19" s="115">
        <f>'Nr 4a'!K40</f>
        <v>1874238</v>
      </c>
      <c r="E19" s="115">
        <f>'Nr 4a'!L40</f>
        <v>218434</v>
      </c>
      <c r="F19" s="115">
        <f t="shared" si="0"/>
        <v>2092672</v>
      </c>
    </row>
    <row r="20" spans="1:7" ht="12.75">
      <c r="A20" s="40"/>
      <c r="B20" s="41" t="s">
        <v>294</v>
      </c>
      <c r="C20" s="115">
        <f aca="true" t="shared" si="1" ref="C20:E23">C16+C12</f>
        <v>13887762</v>
      </c>
      <c r="D20" s="115">
        <f>D16+D12</f>
        <v>4732667</v>
      </c>
      <c r="E20" s="115">
        <f t="shared" si="1"/>
        <v>704620</v>
      </c>
      <c r="F20" s="115">
        <f t="shared" si="0"/>
        <v>5437287</v>
      </c>
      <c r="G20" s="123"/>
    </row>
    <row r="21" spans="1:6" ht="12.75">
      <c r="A21" s="41"/>
      <c r="B21" s="42" t="s">
        <v>289</v>
      </c>
      <c r="C21" s="115">
        <f t="shared" si="1"/>
        <v>6156086</v>
      </c>
      <c r="D21" s="115">
        <f t="shared" si="1"/>
        <v>2858429</v>
      </c>
      <c r="E21" s="115">
        <f t="shared" si="1"/>
        <v>486186</v>
      </c>
      <c r="F21" s="115">
        <f t="shared" si="0"/>
        <v>3344615</v>
      </c>
    </row>
    <row r="22" spans="1:6" ht="12.75">
      <c r="A22" s="41"/>
      <c r="B22" s="42" t="s">
        <v>290</v>
      </c>
      <c r="C22" s="115">
        <f t="shared" si="1"/>
        <v>0</v>
      </c>
      <c r="D22" s="115">
        <f t="shared" si="1"/>
        <v>0</v>
      </c>
      <c r="E22" s="115">
        <f t="shared" si="1"/>
        <v>0</v>
      </c>
      <c r="F22" s="115">
        <f t="shared" si="0"/>
        <v>0</v>
      </c>
    </row>
    <row r="23" spans="1:6" ht="12.75">
      <c r="A23" s="43"/>
      <c r="B23" s="44" t="s">
        <v>291</v>
      </c>
      <c r="C23" s="115">
        <f t="shared" si="1"/>
        <v>7731676</v>
      </c>
      <c r="D23" s="115">
        <f t="shared" si="1"/>
        <v>1874238</v>
      </c>
      <c r="E23" s="115">
        <f t="shared" si="1"/>
        <v>218434</v>
      </c>
      <c r="F23" s="115">
        <f t="shared" si="0"/>
        <v>2092672</v>
      </c>
    </row>
    <row r="24" ht="12.75">
      <c r="C24" s="123"/>
    </row>
  </sheetData>
  <sheetProtection/>
  <mergeCells count="6">
    <mergeCell ref="C1:F4"/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workbookViewId="0" topLeftCell="C37">
      <selection activeCell="M51" sqref="M51"/>
    </sheetView>
  </sheetViews>
  <sheetFormatPr defaultColWidth="9.00390625" defaultRowHeight="12.75"/>
  <cols>
    <col min="1" max="1" width="4.625" style="35" customWidth="1"/>
    <col min="2" max="2" width="35.375" style="35" customWidth="1"/>
    <col min="3" max="3" width="9.125" style="35" customWidth="1"/>
    <col min="4" max="4" width="10.375" style="35" customWidth="1"/>
    <col min="5" max="6" width="9.125" style="35" customWidth="1"/>
    <col min="7" max="7" width="28.375" style="35" customWidth="1"/>
    <col min="8" max="8" width="11.25390625" style="35" customWidth="1"/>
    <col min="9" max="10" width="9.875" style="35" customWidth="1"/>
    <col min="11" max="16384" width="9.125" style="35" customWidth="1"/>
  </cols>
  <sheetData>
    <row r="1" spans="10:13" s="34" customFormat="1" ht="12">
      <c r="J1" s="222" t="s">
        <v>638</v>
      </c>
      <c r="K1" s="222"/>
      <c r="L1" s="222"/>
      <c r="M1" s="222"/>
    </row>
    <row r="2" spans="10:13" s="34" customFormat="1" ht="12">
      <c r="J2" s="222"/>
      <c r="K2" s="222"/>
      <c r="L2" s="222"/>
      <c r="M2" s="222"/>
    </row>
    <row r="3" spans="10:13" s="34" customFormat="1" ht="12">
      <c r="J3" s="222"/>
      <c r="K3" s="222"/>
      <c r="L3" s="222"/>
      <c r="M3" s="222"/>
    </row>
    <row r="4" spans="10:13" s="34" customFormat="1" ht="12">
      <c r="J4" s="222"/>
      <c r="K4" s="222"/>
      <c r="L4" s="222"/>
      <c r="M4" s="222"/>
    </row>
    <row r="5" s="34" customFormat="1" ht="12"/>
    <row r="7" spans="1:13" ht="12.75">
      <c r="A7" s="224" t="s">
        <v>619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ht="12.75">
      <c r="M9" s="38" t="s">
        <v>284</v>
      </c>
    </row>
    <row r="10" spans="1:13" ht="48" customHeight="1">
      <c r="A10" s="223" t="s">
        <v>285</v>
      </c>
      <c r="B10" s="223" t="s">
        <v>295</v>
      </c>
      <c r="C10" s="223" t="s">
        <v>296</v>
      </c>
      <c r="D10" s="223" t="s">
        <v>250</v>
      </c>
      <c r="E10" s="223" t="s">
        <v>233</v>
      </c>
      <c r="F10" s="223" t="s">
        <v>234</v>
      </c>
      <c r="G10" s="223" t="s">
        <v>297</v>
      </c>
      <c r="H10" s="223"/>
      <c r="I10" s="223" t="s">
        <v>152</v>
      </c>
      <c r="J10" s="223" t="s">
        <v>153</v>
      </c>
      <c r="K10" s="223" t="s">
        <v>156</v>
      </c>
      <c r="L10" s="223"/>
      <c r="M10" s="223"/>
    </row>
    <row r="11" spans="1:13" ht="24">
      <c r="A11" s="223"/>
      <c r="B11" s="223"/>
      <c r="C11" s="223"/>
      <c r="D11" s="223"/>
      <c r="E11" s="223"/>
      <c r="F11" s="223"/>
      <c r="G11" s="39" t="s">
        <v>298</v>
      </c>
      <c r="H11" s="39" t="s">
        <v>299</v>
      </c>
      <c r="I11" s="223"/>
      <c r="J11" s="223"/>
      <c r="K11" s="39" t="s">
        <v>205</v>
      </c>
      <c r="L11" s="39" t="s">
        <v>154</v>
      </c>
      <c r="M11" s="39" t="s">
        <v>155</v>
      </c>
    </row>
    <row r="12" spans="1:13" ht="25.5">
      <c r="A12" s="197" t="s">
        <v>238</v>
      </c>
      <c r="B12" s="113" t="s">
        <v>585</v>
      </c>
      <c r="C12" s="197" t="s">
        <v>157</v>
      </c>
      <c r="D12" s="200" t="s">
        <v>558</v>
      </c>
      <c r="E12" s="198" t="s">
        <v>346</v>
      </c>
      <c r="F12" s="198" t="s">
        <v>348</v>
      </c>
      <c r="G12" s="154" t="s">
        <v>300</v>
      </c>
      <c r="H12" s="138">
        <f aca="true" t="shared" si="0" ref="H12:M12">H13+H14+H15</f>
        <v>3678261</v>
      </c>
      <c r="I12" s="138">
        <f t="shared" si="0"/>
        <v>909700</v>
      </c>
      <c r="J12" s="138">
        <f t="shared" si="0"/>
        <v>731274</v>
      </c>
      <c r="K12" s="138">
        <f t="shared" si="0"/>
        <v>1332667</v>
      </c>
      <c r="L12" s="138">
        <f t="shared" si="0"/>
        <v>704620</v>
      </c>
      <c r="M12" s="138">
        <f t="shared" si="0"/>
        <v>0</v>
      </c>
    </row>
    <row r="13" spans="1:13" ht="38.25">
      <c r="A13" s="197"/>
      <c r="B13" s="157" t="s">
        <v>590</v>
      </c>
      <c r="C13" s="197"/>
      <c r="D13" s="200"/>
      <c r="E13" s="198"/>
      <c r="F13" s="198"/>
      <c r="G13" s="155" t="s">
        <v>289</v>
      </c>
      <c r="H13" s="138">
        <f>I13+J13+K13+L13</f>
        <v>2706024</v>
      </c>
      <c r="I13" s="138">
        <v>909700</v>
      </c>
      <c r="J13" s="138">
        <v>390598</v>
      </c>
      <c r="K13" s="138">
        <v>919540</v>
      </c>
      <c r="L13" s="138">
        <v>486186</v>
      </c>
      <c r="M13" s="138"/>
    </row>
    <row r="14" spans="1:13" ht="25.5">
      <c r="A14" s="197"/>
      <c r="B14" s="157" t="s">
        <v>586</v>
      </c>
      <c r="C14" s="197"/>
      <c r="D14" s="200"/>
      <c r="E14" s="198"/>
      <c r="F14" s="198"/>
      <c r="G14" s="155" t="s">
        <v>290</v>
      </c>
      <c r="H14" s="138"/>
      <c r="I14" s="138"/>
      <c r="J14" s="138"/>
      <c r="K14" s="138"/>
      <c r="L14" s="138"/>
      <c r="M14" s="138"/>
    </row>
    <row r="15" spans="1:13" ht="25.5" customHeight="1">
      <c r="A15" s="197"/>
      <c r="B15" s="199" t="s">
        <v>149</v>
      </c>
      <c r="C15" s="197"/>
      <c r="D15" s="200"/>
      <c r="E15" s="198"/>
      <c r="F15" s="198"/>
      <c r="G15" s="196" t="s">
        <v>291</v>
      </c>
      <c r="H15" s="228">
        <f>J15+K15+L15</f>
        <v>972237</v>
      </c>
      <c r="I15" s="228"/>
      <c r="J15" s="228">
        <v>340676</v>
      </c>
      <c r="K15" s="228">
        <v>413127</v>
      </c>
      <c r="L15" s="228">
        <v>218434</v>
      </c>
      <c r="M15" s="228"/>
    </row>
    <row r="16" spans="1:13" ht="12.75">
      <c r="A16" s="197"/>
      <c r="B16" s="199"/>
      <c r="C16" s="197"/>
      <c r="D16" s="200"/>
      <c r="E16" s="198"/>
      <c r="F16" s="198"/>
      <c r="G16" s="196"/>
      <c r="H16" s="228"/>
      <c r="I16" s="228"/>
      <c r="J16" s="228"/>
      <c r="K16" s="228"/>
      <c r="L16" s="228"/>
      <c r="M16" s="228"/>
    </row>
    <row r="17" spans="1:13" ht="25.5">
      <c r="A17" s="197">
        <v>2</v>
      </c>
      <c r="B17" s="113" t="s">
        <v>206</v>
      </c>
      <c r="C17" s="201" t="s">
        <v>229</v>
      </c>
      <c r="D17" s="200" t="s">
        <v>558</v>
      </c>
      <c r="E17" s="185" t="s">
        <v>346</v>
      </c>
      <c r="F17" s="185" t="s">
        <v>348</v>
      </c>
      <c r="G17" s="154" t="s">
        <v>300</v>
      </c>
      <c r="H17" s="138">
        <f>I17+J17+K17+L17+M17</f>
        <v>420000</v>
      </c>
      <c r="I17" s="138">
        <f>I18+I19+I20</f>
        <v>25000</v>
      </c>
      <c r="J17" s="138">
        <f>J18+J19+J20</f>
        <v>395000</v>
      </c>
      <c r="K17" s="138">
        <f>K18+K19+K20</f>
        <v>0</v>
      </c>
      <c r="L17" s="138">
        <f>L18+L19+L20</f>
        <v>0</v>
      </c>
      <c r="M17" s="138">
        <f>M18+M19+M20</f>
        <v>0</v>
      </c>
    </row>
    <row r="18" spans="1:13" ht="25.5">
      <c r="A18" s="197"/>
      <c r="B18" s="157" t="s">
        <v>207</v>
      </c>
      <c r="C18" s="189"/>
      <c r="D18" s="200"/>
      <c r="E18" s="186"/>
      <c r="F18" s="186"/>
      <c r="G18" s="155" t="s">
        <v>289</v>
      </c>
      <c r="H18" s="138">
        <f>I18+J18+K18+L18+M18</f>
        <v>109000</v>
      </c>
      <c r="I18" s="138">
        <v>25000</v>
      </c>
      <c r="J18" s="138">
        <f>204000-120000</f>
        <v>84000</v>
      </c>
      <c r="K18" s="137"/>
      <c r="L18" s="137"/>
      <c r="M18" s="137"/>
    </row>
    <row r="19" spans="1:13" ht="38.25">
      <c r="A19" s="197"/>
      <c r="B19" s="157" t="s">
        <v>208</v>
      </c>
      <c r="C19" s="189"/>
      <c r="D19" s="200"/>
      <c r="E19" s="186"/>
      <c r="F19" s="186"/>
      <c r="G19" s="155" t="s">
        <v>290</v>
      </c>
      <c r="H19" s="138">
        <f>I19+J19+K19+L19+M19</f>
        <v>0</v>
      </c>
      <c r="I19" s="138"/>
      <c r="J19" s="138"/>
      <c r="K19" s="137"/>
      <c r="L19" s="137"/>
      <c r="M19" s="137"/>
    </row>
    <row r="20" spans="1:13" ht="12.75">
      <c r="A20" s="197"/>
      <c r="B20" s="188" t="s">
        <v>150</v>
      </c>
      <c r="C20" s="189"/>
      <c r="D20" s="200"/>
      <c r="E20" s="186"/>
      <c r="F20" s="186"/>
      <c r="G20" s="196" t="s">
        <v>291</v>
      </c>
      <c r="H20" s="183">
        <f>I20+J20+K20+L20+M20</f>
        <v>311000</v>
      </c>
      <c r="I20" s="183"/>
      <c r="J20" s="183">
        <v>311000</v>
      </c>
      <c r="K20" s="201"/>
      <c r="L20" s="201"/>
      <c r="M20" s="201"/>
    </row>
    <row r="21" spans="1:13" ht="12.75">
      <c r="A21" s="197"/>
      <c r="B21" s="188"/>
      <c r="C21" s="202"/>
      <c r="D21" s="200"/>
      <c r="E21" s="187"/>
      <c r="F21" s="187"/>
      <c r="G21" s="196"/>
      <c r="H21" s="184"/>
      <c r="I21" s="184"/>
      <c r="J21" s="184"/>
      <c r="K21" s="202"/>
      <c r="L21" s="202"/>
      <c r="M21" s="202"/>
    </row>
    <row r="22" spans="1:13" ht="25.5">
      <c r="A22" s="197" t="s">
        <v>240</v>
      </c>
      <c r="B22" s="113" t="s">
        <v>206</v>
      </c>
      <c r="C22" s="201" t="s">
        <v>229</v>
      </c>
      <c r="D22" s="190" t="s">
        <v>558</v>
      </c>
      <c r="E22" s="185" t="s">
        <v>352</v>
      </c>
      <c r="F22" s="185" t="s">
        <v>354</v>
      </c>
      <c r="G22" s="154" t="s">
        <v>300</v>
      </c>
      <c r="H22" s="138">
        <f>I22+J22+K22+L22+M22</f>
        <v>7231920</v>
      </c>
      <c r="I22" s="138">
        <f>I23</f>
        <v>1460000</v>
      </c>
      <c r="J22" s="138">
        <f>J23+J24+J24+J25</f>
        <v>5771920</v>
      </c>
      <c r="K22" s="138"/>
      <c r="L22" s="138"/>
      <c r="M22" s="138"/>
    </row>
    <row r="23" spans="1:13" ht="25.5">
      <c r="A23" s="197"/>
      <c r="B23" s="113" t="s">
        <v>226</v>
      </c>
      <c r="C23" s="189"/>
      <c r="D23" s="191"/>
      <c r="E23" s="186"/>
      <c r="F23" s="186"/>
      <c r="G23" s="155" t="s">
        <v>289</v>
      </c>
      <c r="H23" s="138">
        <f>I23+J23+K23</f>
        <v>3721920</v>
      </c>
      <c r="I23" s="138">
        <v>1460000</v>
      </c>
      <c r="J23" s="138">
        <v>2261920</v>
      </c>
      <c r="K23" s="138"/>
      <c r="L23" s="138"/>
      <c r="M23" s="138"/>
    </row>
    <row r="24" spans="1:13" ht="25.5">
      <c r="A24" s="197"/>
      <c r="B24" s="113" t="s">
        <v>227</v>
      </c>
      <c r="C24" s="189"/>
      <c r="D24" s="191"/>
      <c r="E24" s="186"/>
      <c r="F24" s="186"/>
      <c r="G24" s="155" t="s">
        <v>290</v>
      </c>
      <c r="H24" s="138">
        <v>0</v>
      </c>
      <c r="I24" s="138"/>
      <c r="J24" s="138">
        <v>0</v>
      </c>
      <c r="K24" s="138">
        <v>0</v>
      </c>
      <c r="L24" s="138"/>
      <c r="M24" s="138"/>
    </row>
    <row r="25" spans="1:13" ht="11.25" customHeight="1">
      <c r="A25" s="197"/>
      <c r="B25" s="193" t="s">
        <v>228</v>
      </c>
      <c r="C25" s="189"/>
      <c r="D25" s="191"/>
      <c r="E25" s="186"/>
      <c r="F25" s="186"/>
      <c r="G25" s="196" t="s">
        <v>291</v>
      </c>
      <c r="H25" s="228">
        <f>J25+K25</f>
        <v>3510000</v>
      </c>
      <c r="I25" s="229"/>
      <c r="J25" s="228">
        <v>3510000</v>
      </c>
      <c r="K25" s="228"/>
      <c r="L25" s="228"/>
      <c r="M25" s="228"/>
    </row>
    <row r="26" spans="1:13" ht="12.75">
      <c r="A26" s="197"/>
      <c r="B26" s="193"/>
      <c r="C26" s="202"/>
      <c r="D26" s="192"/>
      <c r="E26" s="187"/>
      <c r="F26" s="187"/>
      <c r="G26" s="196"/>
      <c r="H26" s="228"/>
      <c r="I26" s="230"/>
      <c r="J26" s="228"/>
      <c r="K26" s="228"/>
      <c r="L26" s="228"/>
      <c r="M26" s="228"/>
    </row>
    <row r="27" spans="1:13" ht="25.5">
      <c r="A27" s="197">
        <v>4</v>
      </c>
      <c r="B27" s="113" t="s">
        <v>206</v>
      </c>
      <c r="C27" s="201" t="s">
        <v>229</v>
      </c>
      <c r="D27" s="190" t="s">
        <v>558</v>
      </c>
      <c r="E27" s="185" t="s">
        <v>446</v>
      </c>
      <c r="F27" s="185" t="s">
        <v>448</v>
      </c>
      <c r="G27" s="154" t="s">
        <v>300</v>
      </c>
      <c r="H27" s="138">
        <f>I27+J27+K27+L27+M27</f>
        <v>4017568</v>
      </c>
      <c r="I27" s="138">
        <f>I28+I29+I30</f>
        <v>98000</v>
      </c>
      <c r="J27" s="138">
        <f>J28+J29+J30</f>
        <v>3919568</v>
      </c>
      <c r="K27" s="138"/>
      <c r="L27" s="138"/>
      <c r="M27" s="138"/>
    </row>
    <row r="28" spans="1:13" ht="45.75" customHeight="1">
      <c r="A28" s="197"/>
      <c r="B28" s="158" t="s">
        <v>587</v>
      </c>
      <c r="C28" s="189"/>
      <c r="D28" s="191"/>
      <c r="E28" s="186"/>
      <c r="F28" s="186"/>
      <c r="G28" s="155" t="s">
        <v>289</v>
      </c>
      <c r="H28" s="138">
        <f>I28+J28+K28+L28+M28</f>
        <v>2017568</v>
      </c>
      <c r="I28" s="138">
        <v>98000</v>
      </c>
      <c r="J28" s="138">
        <v>1919568</v>
      </c>
      <c r="K28" s="138"/>
      <c r="L28" s="138"/>
      <c r="M28" s="138"/>
    </row>
    <row r="29" spans="1:13" ht="30" customHeight="1">
      <c r="A29" s="197"/>
      <c r="B29" s="158" t="s">
        <v>588</v>
      </c>
      <c r="C29" s="189"/>
      <c r="D29" s="191"/>
      <c r="E29" s="186"/>
      <c r="F29" s="186"/>
      <c r="G29" s="155" t="s">
        <v>290</v>
      </c>
      <c r="H29" s="138">
        <f>I29+J29+K29+L29+M29</f>
        <v>0</v>
      </c>
      <c r="I29" s="138"/>
      <c r="J29" s="138"/>
      <c r="K29" s="138"/>
      <c r="L29" s="138"/>
      <c r="M29" s="138"/>
    </row>
    <row r="30" spans="1:13" ht="12.75">
      <c r="A30" s="197"/>
      <c r="B30" s="193" t="s">
        <v>151</v>
      </c>
      <c r="C30" s="189"/>
      <c r="D30" s="191"/>
      <c r="E30" s="186"/>
      <c r="F30" s="186"/>
      <c r="G30" s="196" t="s">
        <v>291</v>
      </c>
      <c r="H30" s="183">
        <f>I30+J30</f>
        <v>2000000</v>
      </c>
      <c r="I30" s="183"/>
      <c r="J30" s="183">
        <v>2000000</v>
      </c>
      <c r="K30" s="183"/>
      <c r="L30" s="183"/>
      <c r="M30" s="183"/>
    </row>
    <row r="31" spans="1:13" ht="25.5" customHeight="1">
      <c r="A31" s="197"/>
      <c r="B31" s="193"/>
      <c r="C31" s="202"/>
      <c r="D31" s="192"/>
      <c r="E31" s="187"/>
      <c r="F31" s="187"/>
      <c r="G31" s="196"/>
      <c r="H31" s="184"/>
      <c r="I31" s="184"/>
      <c r="J31" s="184"/>
      <c r="K31" s="184"/>
      <c r="L31" s="184"/>
      <c r="M31" s="184"/>
    </row>
    <row r="32" spans="1:13" ht="25.5">
      <c r="A32" s="197">
        <v>5</v>
      </c>
      <c r="B32" s="113" t="s">
        <v>206</v>
      </c>
      <c r="C32" s="201" t="s">
        <v>159</v>
      </c>
      <c r="D32" s="190" t="s">
        <v>558</v>
      </c>
      <c r="E32" s="185" t="s">
        <v>551</v>
      </c>
      <c r="F32" s="185" t="s">
        <v>160</v>
      </c>
      <c r="G32" s="154" t="s">
        <v>300</v>
      </c>
      <c r="H32" s="138">
        <f>I32+J32+K32+L32+M32</f>
        <v>6698500</v>
      </c>
      <c r="I32" s="138">
        <f>I33+I34+I35</f>
        <v>228500</v>
      </c>
      <c r="J32" s="138">
        <f>J33+J34+J35</f>
        <v>3070000</v>
      </c>
      <c r="K32" s="138">
        <f>K33+K34+K35</f>
        <v>3400000</v>
      </c>
      <c r="L32" s="138">
        <f>M32+N32+O32+P32+Q32</f>
        <v>0</v>
      </c>
      <c r="M32" s="138">
        <f>N32+O32+P32+Q32+R32</f>
        <v>0</v>
      </c>
    </row>
    <row r="33" spans="1:13" ht="51">
      <c r="A33" s="197"/>
      <c r="B33" s="158" t="s">
        <v>587</v>
      </c>
      <c r="C33" s="189"/>
      <c r="D33" s="191"/>
      <c r="E33" s="186"/>
      <c r="F33" s="186"/>
      <c r="G33" s="155" t="s">
        <v>289</v>
      </c>
      <c r="H33" s="138">
        <f>I33+J33+K33+L33+M33</f>
        <v>3667389</v>
      </c>
      <c r="I33" s="138">
        <v>228500</v>
      </c>
      <c r="J33" s="138">
        <v>1500000</v>
      </c>
      <c r="K33" s="138">
        <f>3400000-K35</f>
        <v>1938889</v>
      </c>
      <c r="L33" s="138"/>
      <c r="M33" s="138"/>
    </row>
    <row r="34" spans="1:13" ht="38.25">
      <c r="A34" s="197"/>
      <c r="B34" s="157" t="s">
        <v>589</v>
      </c>
      <c r="C34" s="189"/>
      <c r="D34" s="191"/>
      <c r="E34" s="186"/>
      <c r="F34" s="186"/>
      <c r="G34" s="155"/>
      <c r="H34" s="138">
        <f>I34+J34+K34+L34+M34</f>
        <v>0</v>
      </c>
      <c r="I34" s="138"/>
      <c r="J34" s="138"/>
      <c r="K34" s="138"/>
      <c r="L34" s="138"/>
      <c r="M34" s="138"/>
    </row>
    <row r="35" spans="1:13" ht="38.25" customHeight="1">
      <c r="A35" s="197"/>
      <c r="B35" s="199" t="s">
        <v>158</v>
      </c>
      <c r="C35" s="189"/>
      <c r="D35" s="191"/>
      <c r="E35" s="186"/>
      <c r="F35" s="186"/>
      <c r="G35" s="196" t="s">
        <v>291</v>
      </c>
      <c r="H35" s="183">
        <f>I35+J35</f>
        <v>1570000</v>
      </c>
      <c r="I35" s="183"/>
      <c r="J35" s="183">
        <v>1570000</v>
      </c>
      <c r="K35" s="183">
        <v>1461111</v>
      </c>
      <c r="L35" s="183"/>
      <c r="M35" s="183"/>
    </row>
    <row r="36" spans="1:13" ht="12.75">
      <c r="A36" s="197"/>
      <c r="B36" s="199"/>
      <c r="C36" s="189"/>
      <c r="D36" s="192"/>
      <c r="E36" s="186"/>
      <c r="F36" s="186"/>
      <c r="G36" s="196"/>
      <c r="H36" s="184"/>
      <c r="I36" s="184"/>
      <c r="J36" s="184"/>
      <c r="K36" s="184"/>
      <c r="L36" s="184"/>
      <c r="M36" s="184"/>
    </row>
    <row r="37" spans="1:13" ht="34.5" customHeight="1">
      <c r="A37" s="195"/>
      <c r="B37" s="159" t="s">
        <v>293</v>
      </c>
      <c r="C37" s="225"/>
      <c r="D37" s="225"/>
      <c r="E37" s="225"/>
      <c r="F37" s="225"/>
      <c r="G37" s="154"/>
      <c r="H37" s="138">
        <f aca="true" t="shared" si="1" ref="H37:M40">H32+H27+H22+H17+H12</f>
        <v>22046249</v>
      </c>
      <c r="I37" s="138">
        <v>2721200</v>
      </c>
      <c r="J37" s="138">
        <f t="shared" si="1"/>
        <v>13887762</v>
      </c>
      <c r="K37" s="138">
        <f t="shared" si="1"/>
        <v>4732667</v>
      </c>
      <c r="L37" s="138">
        <f t="shared" si="1"/>
        <v>704620</v>
      </c>
      <c r="M37" s="138">
        <f t="shared" si="1"/>
        <v>0</v>
      </c>
    </row>
    <row r="38" spans="1:13" ht="12.75">
      <c r="A38" s="195"/>
      <c r="B38" s="156" t="s">
        <v>289</v>
      </c>
      <c r="C38" s="226"/>
      <c r="D38" s="226"/>
      <c r="E38" s="226"/>
      <c r="F38" s="226"/>
      <c r="G38" s="154"/>
      <c r="H38" s="138">
        <f t="shared" si="1"/>
        <v>12221901</v>
      </c>
      <c r="I38" s="138">
        <v>2721200</v>
      </c>
      <c r="J38" s="138">
        <f t="shared" si="1"/>
        <v>6156086</v>
      </c>
      <c r="K38" s="138">
        <f>K33+K28+K23+K18+K13</f>
        <v>2858429</v>
      </c>
      <c r="L38" s="138">
        <f t="shared" si="1"/>
        <v>486186</v>
      </c>
      <c r="M38" s="138">
        <f t="shared" si="1"/>
        <v>0</v>
      </c>
    </row>
    <row r="39" spans="1:13" ht="12.75">
      <c r="A39" s="195"/>
      <c r="B39" s="156" t="s">
        <v>290</v>
      </c>
      <c r="C39" s="226"/>
      <c r="D39" s="226"/>
      <c r="E39" s="226"/>
      <c r="F39" s="226"/>
      <c r="G39" s="154"/>
      <c r="H39" s="138">
        <f t="shared" si="1"/>
        <v>0</v>
      </c>
      <c r="I39" s="138"/>
      <c r="J39" s="138">
        <f t="shared" si="1"/>
        <v>0</v>
      </c>
      <c r="K39" s="138">
        <f t="shared" si="1"/>
        <v>0</v>
      </c>
      <c r="L39" s="138">
        <f t="shared" si="1"/>
        <v>0</v>
      </c>
      <c r="M39" s="138">
        <f t="shared" si="1"/>
        <v>0</v>
      </c>
    </row>
    <row r="40" spans="1:13" ht="12.75">
      <c r="A40" s="195"/>
      <c r="B40" s="139" t="s">
        <v>291</v>
      </c>
      <c r="C40" s="227"/>
      <c r="D40" s="227"/>
      <c r="E40" s="227"/>
      <c r="F40" s="227"/>
      <c r="G40" s="154"/>
      <c r="H40" s="138">
        <f t="shared" si="1"/>
        <v>8363237</v>
      </c>
      <c r="I40" s="138"/>
      <c r="J40" s="138">
        <f t="shared" si="1"/>
        <v>7731676</v>
      </c>
      <c r="K40" s="138">
        <f t="shared" si="1"/>
        <v>1874238</v>
      </c>
      <c r="L40" s="138">
        <f t="shared" si="1"/>
        <v>218434</v>
      </c>
      <c r="M40" s="138">
        <f t="shared" si="1"/>
        <v>0</v>
      </c>
    </row>
    <row r="43" spans="8:10" ht="12.75">
      <c r="H43" s="194"/>
      <c r="J43" s="123"/>
    </row>
    <row r="44" ht="12.75">
      <c r="H44" s="194"/>
    </row>
    <row r="48" ht="12.75">
      <c r="M48" s="35" t="s">
        <v>639</v>
      </c>
    </row>
    <row r="49" ht="12.75">
      <c r="M49" s="35" t="s">
        <v>640</v>
      </c>
    </row>
    <row r="51" ht="12.75">
      <c r="M51" s="35" t="s">
        <v>641</v>
      </c>
    </row>
  </sheetData>
  <sheetProtection/>
  <mergeCells count="83">
    <mergeCell ref="A37:A40"/>
    <mergeCell ref="K25:K26"/>
    <mergeCell ref="L25:L26"/>
    <mergeCell ref="M25:M26"/>
    <mergeCell ref="I25:I26"/>
    <mergeCell ref="B25:B26"/>
    <mergeCell ref="G25:G26"/>
    <mergeCell ref="H25:H26"/>
    <mergeCell ref="J25:J26"/>
    <mergeCell ref="C22:C26"/>
    <mergeCell ref="K35:K36"/>
    <mergeCell ref="L35:L36"/>
    <mergeCell ref="M35:M36"/>
    <mergeCell ref="C32:C36"/>
    <mergeCell ref="D32:D36"/>
    <mergeCell ref="E32:E36"/>
    <mergeCell ref="F32:F36"/>
    <mergeCell ref="J35:J36"/>
    <mergeCell ref="K30:K31"/>
    <mergeCell ref="L30:L31"/>
    <mergeCell ref="M30:M31"/>
    <mergeCell ref="C27:C31"/>
    <mergeCell ref="D27:D31"/>
    <mergeCell ref="E27:E31"/>
    <mergeCell ref="F27:F31"/>
    <mergeCell ref="J30:J31"/>
    <mergeCell ref="I20:I21"/>
    <mergeCell ref="H43:H44"/>
    <mergeCell ref="G30:G31"/>
    <mergeCell ref="H30:H31"/>
    <mergeCell ref="I30:I31"/>
    <mergeCell ref="G35:G36"/>
    <mergeCell ref="H35:H36"/>
    <mergeCell ref="I35:I36"/>
    <mergeCell ref="A27:A31"/>
    <mergeCell ref="A32:A36"/>
    <mergeCell ref="B35:B36"/>
    <mergeCell ref="G20:G21"/>
    <mergeCell ref="D22:D26"/>
    <mergeCell ref="E22:E26"/>
    <mergeCell ref="F22:F26"/>
    <mergeCell ref="D17:D21"/>
    <mergeCell ref="A22:A26"/>
    <mergeCell ref="B30:B31"/>
    <mergeCell ref="L20:L21"/>
    <mergeCell ref="M20:M21"/>
    <mergeCell ref="A17:A21"/>
    <mergeCell ref="H20:H21"/>
    <mergeCell ref="J20:J21"/>
    <mergeCell ref="K20:K21"/>
    <mergeCell ref="E17:E21"/>
    <mergeCell ref="F17:F21"/>
    <mergeCell ref="B20:B21"/>
    <mergeCell ref="C17:C21"/>
    <mergeCell ref="K10:M10"/>
    <mergeCell ref="A7:M7"/>
    <mergeCell ref="A10:A11"/>
    <mergeCell ref="B10:B11"/>
    <mergeCell ref="C10:C11"/>
    <mergeCell ref="D10:D11"/>
    <mergeCell ref="E10:E11"/>
    <mergeCell ref="F10:F11"/>
    <mergeCell ref="I10:I11"/>
    <mergeCell ref="H15:H16"/>
    <mergeCell ref="A12:A16"/>
    <mergeCell ref="F12:F16"/>
    <mergeCell ref="E37:E40"/>
    <mergeCell ref="B15:B16"/>
    <mergeCell ref="C12:C16"/>
    <mergeCell ref="D12:D16"/>
    <mergeCell ref="C37:C40"/>
    <mergeCell ref="D37:D40"/>
    <mergeCell ref="E12:E16"/>
    <mergeCell ref="F37:F40"/>
    <mergeCell ref="J1:M4"/>
    <mergeCell ref="K15:K16"/>
    <mergeCell ref="L15:L16"/>
    <mergeCell ref="M15:M16"/>
    <mergeCell ref="J10:J11"/>
    <mergeCell ref="G10:H10"/>
    <mergeCell ref="I15:I16"/>
    <mergeCell ref="J15:J16"/>
    <mergeCell ref="G15:G16"/>
  </mergeCells>
  <printOptions/>
  <pageMargins left="0.75" right="0.75" top="1" bottom="1" header="0.5" footer="0.5"/>
  <pageSetup fitToHeight="2" horizontalDpi="600" verticalDpi="600" orientation="landscape" paperSize="9" scale="80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0">
      <selection activeCell="C1" sqref="C1:F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5" width="10.125" style="1" bestFit="1" customWidth="1"/>
    <col min="6" max="6" width="9.125" style="1" customWidth="1"/>
    <col min="7" max="7" width="10.75390625" style="1" bestFit="1" customWidth="1"/>
    <col min="8" max="16384" width="9.125" style="1" customWidth="1"/>
  </cols>
  <sheetData>
    <row r="1" spans="3:6" ht="12.75" customHeight="1">
      <c r="C1" s="210" t="s">
        <v>643</v>
      </c>
      <c r="D1" s="210"/>
      <c r="E1" s="210"/>
      <c r="F1" s="210"/>
    </row>
    <row r="2" spans="3:6" ht="12.75" customHeight="1">
      <c r="C2" s="210"/>
      <c r="D2" s="210"/>
      <c r="E2" s="210"/>
      <c r="F2" s="210"/>
    </row>
    <row r="3" spans="3:6" ht="12.75">
      <c r="C3" s="210"/>
      <c r="D3" s="210"/>
      <c r="E3" s="210"/>
      <c r="F3" s="210"/>
    </row>
    <row r="4" spans="3:6" ht="12.75">
      <c r="C4" s="210"/>
      <c r="D4" s="210"/>
      <c r="E4" s="210"/>
      <c r="F4" s="210"/>
    </row>
    <row r="5" spans="3:6" ht="19.5" customHeight="1">
      <c r="C5" s="210"/>
      <c r="D5" s="210"/>
      <c r="E5" s="210"/>
      <c r="F5" s="210"/>
    </row>
    <row r="6" spans="1:4" ht="15" customHeight="1">
      <c r="A6" s="233" t="s">
        <v>618</v>
      </c>
      <c r="B6" s="233"/>
      <c r="C6" s="233"/>
      <c r="D6" s="233"/>
    </row>
    <row r="7" ht="4.5" customHeight="1">
      <c r="A7" s="53"/>
    </row>
    <row r="8" ht="12.75">
      <c r="D8" s="30" t="s">
        <v>246</v>
      </c>
    </row>
    <row r="9" spans="1:4" ht="15" customHeight="1">
      <c r="A9" s="221" t="s">
        <v>248</v>
      </c>
      <c r="B9" s="221" t="s">
        <v>236</v>
      </c>
      <c r="C9" s="220" t="s">
        <v>310</v>
      </c>
      <c r="D9" s="220" t="s">
        <v>172</v>
      </c>
    </row>
    <row r="10" spans="1:4" ht="15" customHeight="1">
      <c r="A10" s="221"/>
      <c r="B10" s="221"/>
      <c r="C10" s="221"/>
      <c r="D10" s="220"/>
    </row>
    <row r="11" spans="1:4" ht="15.75" customHeight="1">
      <c r="A11" s="221"/>
      <c r="B11" s="221"/>
      <c r="C11" s="221"/>
      <c r="D11" s="220"/>
    </row>
    <row r="12" spans="1:4" s="55" customFormat="1" ht="6.75" customHeight="1">
      <c r="A12" s="54">
        <v>1</v>
      </c>
      <c r="B12" s="54">
        <v>2</v>
      </c>
      <c r="C12" s="54">
        <v>3</v>
      </c>
      <c r="D12" s="54">
        <v>4</v>
      </c>
    </row>
    <row r="13" spans="1:4" ht="18.75" customHeight="1">
      <c r="A13" s="232" t="s">
        <v>311</v>
      </c>
      <c r="B13" s="232"/>
      <c r="C13" s="56"/>
      <c r="D13" s="93">
        <f>D14+D21+D15+D16</f>
        <v>14343484</v>
      </c>
    </row>
    <row r="14" spans="1:7" ht="18.75" customHeight="1">
      <c r="A14" s="29" t="s">
        <v>238</v>
      </c>
      <c r="B14" s="48" t="s">
        <v>312</v>
      </c>
      <c r="C14" s="29" t="s">
        <v>313</v>
      </c>
      <c r="D14" s="102">
        <f>11313785-15000+100000</f>
        <v>11398785</v>
      </c>
      <c r="E14" s="74"/>
      <c r="G14" s="74"/>
    </row>
    <row r="15" spans="1:7" ht="18.75" customHeight="1">
      <c r="A15" s="27" t="s">
        <v>239</v>
      </c>
      <c r="B15" s="49" t="s">
        <v>314</v>
      </c>
      <c r="C15" s="27" t="s">
        <v>313</v>
      </c>
      <c r="D15" s="103"/>
      <c r="E15" s="74"/>
      <c r="F15" s="74"/>
      <c r="G15" s="74"/>
    </row>
    <row r="16" spans="1:4" ht="51">
      <c r="A16" s="27" t="s">
        <v>240</v>
      </c>
      <c r="B16" s="57" t="s">
        <v>315</v>
      </c>
      <c r="C16" s="27" t="s">
        <v>316</v>
      </c>
      <c r="D16" s="103">
        <v>390598</v>
      </c>
    </row>
    <row r="17" spans="1:4" ht="18.75" customHeight="1">
      <c r="A17" s="27" t="s">
        <v>232</v>
      </c>
      <c r="B17" s="49" t="s">
        <v>317</v>
      </c>
      <c r="C17" s="27" t="s">
        <v>318</v>
      </c>
      <c r="D17" s="103"/>
    </row>
    <row r="18" spans="1:4" ht="18.75" customHeight="1">
      <c r="A18" s="27" t="s">
        <v>319</v>
      </c>
      <c r="B18" s="49" t="s">
        <v>320</v>
      </c>
      <c r="C18" s="27" t="s">
        <v>344</v>
      </c>
      <c r="D18" s="103"/>
    </row>
    <row r="19" spans="1:4" ht="18.75" customHeight="1">
      <c r="A19" s="27" t="s">
        <v>321</v>
      </c>
      <c r="B19" s="49" t="s">
        <v>322</v>
      </c>
      <c r="C19" s="27" t="s">
        <v>323</v>
      </c>
      <c r="D19" s="103"/>
    </row>
    <row r="20" spans="1:4" ht="18.75" customHeight="1">
      <c r="A20" s="27" t="s">
        <v>324</v>
      </c>
      <c r="B20" s="49" t="s">
        <v>326</v>
      </c>
      <c r="C20" s="27" t="s">
        <v>327</v>
      </c>
      <c r="D20" s="103"/>
    </row>
    <row r="21" spans="1:5" ht="18.75" customHeight="1">
      <c r="A21" s="27" t="s">
        <v>325</v>
      </c>
      <c r="B21" s="49" t="s">
        <v>329</v>
      </c>
      <c r="C21" s="27" t="s">
        <v>330</v>
      </c>
      <c r="D21" s="103">
        <v>2554101</v>
      </c>
      <c r="E21" s="74"/>
    </row>
    <row r="22" spans="1:4" ht="18.75" customHeight="1">
      <c r="A22" s="27" t="s">
        <v>328</v>
      </c>
      <c r="B22" s="50" t="s">
        <v>331</v>
      </c>
      <c r="C22" s="28" t="s">
        <v>332</v>
      </c>
      <c r="D22" s="104"/>
    </row>
    <row r="23" spans="1:4" ht="18.75" customHeight="1">
      <c r="A23" s="232" t="s">
        <v>333</v>
      </c>
      <c r="B23" s="232"/>
      <c r="C23" s="56"/>
      <c r="D23" s="93">
        <f>D24+D25+D26</f>
        <v>2554101</v>
      </c>
    </row>
    <row r="24" spans="1:4" ht="18.75" customHeight="1">
      <c r="A24" s="29" t="s">
        <v>238</v>
      </c>
      <c r="B24" s="48" t="s">
        <v>334</v>
      </c>
      <c r="C24" s="29" t="s">
        <v>335</v>
      </c>
      <c r="D24" s="102">
        <f>2554101-D25-D26</f>
        <v>2082000</v>
      </c>
    </row>
    <row r="25" spans="1:4" ht="18.75" customHeight="1">
      <c r="A25" s="27" t="s">
        <v>239</v>
      </c>
      <c r="B25" s="49" t="s">
        <v>336</v>
      </c>
      <c r="C25" s="27" t="s">
        <v>335</v>
      </c>
      <c r="D25" s="103">
        <f>472101-D26</f>
        <v>356101</v>
      </c>
    </row>
    <row r="26" spans="1:4" ht="38.25">
      <c r="A26" s="27" t="s">
        <v>240</v>
      </c>
      <c r="B26" s="57" t="s">
        <v>337</v>
      </c>
      <c r="C26" s="27" t="s">
        <v>338</v>
      </c>
      <c r="D26" s="103">
        <v>116000</v>
      </c>
    </row>
    <row r="27" spans="1:4" ht="18.75" customHeight="1">
      <c r="A27" s="27" t="s">
        <v>232</v>
      </c>
      <c r="B27" s="49" t="s">
        <v>308</v>
      </c>
      <c r="C27" s="27" t="s">
        <v>339</v>
      </c>
      <c r="D27" s="103"/>
    </row>
    <row r="28" spans="1:4" ht="18.75" customHeight="1">
      <c r="A28" s="27" t="s">
        <v>319</v>
      </c>
      <c r="B28" s="49" t="s">
        <v>340</v>
      </c>
      <c r="C28" s="27" t="s">
        <v>332</v>
      </c>
      <c r="D28" s="103"/>
    </row>
    <row r="29" spans="1:4" ht="18.75" customHeight="1">
      <c r="A29" s="27" t="s">
        <v>321</v>
      </c>
      <c r="B29" s="49" t="s">
        <v>309</v>
      </c>
      <c r="C29" s="27" t="s">
        <v>341</v>
      </c>
      <c r="D29" s="103"/>
    </row>
    <row r="30" spans="1:4" ht="18.75" customHeight="1">
      <c r="A30" s="27" t="s">
        <v>324</v>
      </c>
      <c r="B30" s="50" t="s">
        <v>342</v>
      </c>
      <c r="C30" s="28" t="s">
        <v>343</v>
      </c>
      <c r="D30" s="104"/>
    </row>
    <row r="31" spans="1:4" ht="7.5" customHeight="1">
      <c r="A31" s="58"/>
      <c r="B31" s="3"/>
      <c r="C31" s="3"/>
      <c r="D31" s="3"/>
    </row>
    <row r="32" spans="1:6" ht="12.75">
      <c r="A32" s="59"/>
      <c r="B32" s="60"/>
      <c r="C32" s="60"/>
      <c r="D32" s="60" t="s">
        <v>639</v>
      </c>
      <c r="E32" s="31"/>
      <c r="F32" s="31"/>
    </row>
    <row r="33" spans="1:6" ht="12.75">
      <c r="A33" s="231" t="s">
        <v>642</v>
      </c>
      <c r="B33" s="231"/>
      <c r="C33" s="231"/>
      <c r="D33" s="231"/>
      <c r="E33" s="231"/>
      <c r="F33" s="231"/>
    </row>
    <row r="34" spans="1:6" ht="22.5" customHeight="1">
      <c r="A34" s="231"/>
      <c r="B34" s="231"/>
      <c r="C34" s="231"/>
      <c r="D34" s="231"/>
      <c r="E34" s="231"/>
      <c r="F34" s="231"/>
    </row>
    <row r="36" ht="12.75">
      <c r="D36" s="1" t="s">
        <v>641</v>
      </c>
    </row>
  </sheetData>
  <sheetProtection/>
  <mergeCells count="9">
    <mergeCell ref="C1:F5"/>
    <mergeCell ref="A33:F34"/>
    <mergeCell ref="A13:B13"/>
    <mergeCell ref="A23:B23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defaultGridColor="0" zoomScalePageLayoutView="0" colorId="8" workbookViewId="0" topLeftCell="D19">
      <selection activeCell="N48" sqref="N4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8" width="15.625" style="0" customWidth="1"/>
    <col min="9" max="10" width="15.75390625" style="0" customWidth="1"/>
    <col min="11" max="11" width="15.875" style="0" customWidth="1"/>
    <col min="12" max="12" width="13.00390625" style="0" customWidth="1"/>
    <col min="14" max="14" width="13.375" style="0" customWidth="1"/>
  </cols>
  <sheetData>
    <row r="1" spans="7:14" ht="12.75" customHeight="1">
      <c r="G1" s="161"/>
      <c r="H1" s="161"/>
      <c r="I1" s="161"/>
      <c r="J1" s="161"/>
      <c r="K1" s="204" t="s">
        <v>644</v>
      </c>
      <c r="L1" s="204"/>
      <c r="M1" s="204"/>
      <c r="N1" s="204"/>
    </row>
    <row r="2" spans="7:14" ht="12.75">
      <c r="G2" s="161"/>
      <c r="H2" s="161"/>
      <c r="I2" s="161"/>
      <c r="J2" s="161"/>
      <c r="K2" s="204"/>
      <c r="L2" s="204"/>
      <c r="M2" s="204"/>
      <c r="N2" s="204"/>
    </row>
    <row r="3" spans="7:14" ht="12.75">
      <c r="G3" s="161"/>
      <c r="H3" s="161"/>
      <c r="I3" s="161"/>
      <c r="J3" s="161"/>
      <c r="K3" s="204"/>
      <c r="L3" s="204"/>
      <c r="M3" s="204"/>
      <c r="N3" s="204"/>
    </row>
    <row r="4" spans="7:14" ht="12.75">
      <c r="G4" s="161"/>
      <c r="H4" s="161"/>
      <c r="I4" s="161"/>
      <c r="J4" s="161"/>
      <c r="K4" s="204"/>
      <c r="L4" s="204"/>
      <c r="M4" s="204"/>
      <c r="N4" s="204"/>
    </row>
    <row r="5" spans="11:14" ht="12.75">
      <c r="K5" s="204"/>
      <c r="L5" s="204"/>
      <c r="M5" s="204"/>
      <c r="N5" s="204"/>
    </row>
    <row r="6" spans="1:14" ht="48.75" customHeight="1">
      <c r="A6" s="234" t="s">
        <v>617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</row>
    <row r="7" spans="11:14" ht="12.75">
      <c r="K7" s="4"/>
      <c r="N7" s="4" t="s">
        <v>246</v>
      </c>
    </row>
    <row r="8" spans="1:14" ht="12.75">
      <c r="A8" s="221" t="s">
        <v>233</v>
      </c>
      <c r="B8" s="235" t="s">
        <v>234</v>
      </c>
      <c r="C8" s="235" t="s">
        <v>235</v>
      </c>
      <c r="D8" s="220" t="s">
        <v>257</v>
      </c>
      <c r="E8" s="220" t="s">
        <v>256</v>
      </c>
      <c r="F8" s="220" t="s">
        <v>237</v>
      </c>
      <c r="G8" s="220"/>
      <c r="H8" s="220"/>
      <c r="I8" s="220"/>
      <c r="J8" s="220"/>
      <c r="K8" s="220"/>
      <c r="L8" s="220"/>
      <c r="M8" s="220"/>
      <c r="N8" s="220"/>
    </row>
    <row r="9" spans="1:14" ht="12.75">
      <c r="A9" s="221"/>
      <c r="B9" s="236"/>
      <c r="C9" s="236"/>
      <c r="D9" s="221"/>
      <c r="E9" s="220"/>
      <c r="F9" s="220" t="s">
        <v>254</v>
      </c>
      <c r="G9" s="220" t="s">
        <v>237</v>
      </c>
      <c r="H9" s="220"/>
      <c r="I9" s="220"/>
      <c r="J9" s="220"/>
      <c r="K9" s="220" t="s">
        <v>255</v>
      </c>
      <c r="L9" s="238" t="s">
        <v>237</v>
      </c>
      <c r="M9" s="238"/>
      <c r="N9" s="238"/>
    </row>
    <row r="10" spans="1:14" ht="12.75">
      <c r="A10" s="221"/>
      <c r="B10" s="236"/>
      <c r="C10" s="236"/>
      <c r="D10" s="221"/>
      <c r="E10" s="220"/>
      <c r="F10" s="220"/>
      <c r="G10" s="220" t="s">
        <v>616</v>
      </c>
      <c r="H10" s="220"/>
      <c r="I10" s="220" t="s">
        <v>615</v>
      </c>
      <c r="J10" s="220" t="s">
        <v>606</v>
      </c>
      <c r="K10" s="220"/>
      <c r="L10" s="220" t="s">
        <v>610</v>
      </c>
      <c r="M10" s="220" t="s">
        <v>611</v>
      </c>
      <c r="N10" s="220" t="s">
        <v>612</v>
      </c>
    </row>
    <row r="11" spans="1:14" ht="63.75">
      <c r="A11" s="221"/>
      <c r="B11" s="237"/>
      <c r="C11" s="237"/>
      <c r="D11" s="221"/>
      <c r="E11" s="220"/>
      <c r="F11" s="220"/>
      <c r="G11" s="6" t="s">
        <v>614</v>
      </c>
      <c r="H11" s="6" t="s">
        <v>603</v>
      </c>
      <c r="I11" s="220"/>
      <c r="J11" s="220"/>
      <c r="K11" s="220"/>
      <c r="L11" s="220"/>
      <c r="M11" s="220"/>
      <c r="N11" s="220"/>
    </row>
    <row r="12" spans="1:14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</row>
    <row r="13" spans="1:14" ht="13.5" customHeight="1">
      <c r="A13" s="8">
        <v>750</v>
      </c>
      <c r="B13" s="8">
        <v>75011</v>
      </c>
      <c r="C13" s="8">
        <v>2010</v>
      </c>
      <c r="D13" s="131">
        <v>123428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52">
        <v>0</v>
      </c>
      <c r="M13" s="52">
        <v>0</v>
      </c>
      <c r="N13" s="52">
        <v>0</v>
      </c>
    </row>
    <row r="14" spans="1:14" ht="13.5" customHeight="1">
      <c r="A14" s="8">
        <v>750</v>
      </c>
      <c r="B14" s="8">
        <v>75011</v>
      </c>
      <c r="C14" s="8">
        <v>4010</v>
      </c>
      <c r="D14" s="131">
        <v>0</v>
      </c>
      <c r="E14" s="131">
        <v>105000</v>
      </c>
      <c r="F14" s="131">
        <f>G14</f>
        <v>105000</v>
      </c>
      <c r="G14" s="131">
        <f>E14</f>
        <v>105000</v>
      </c>
      <c r="H14" s="131">
        <v>0</v>
      </c>
      <c r="I14" s="131">
        <v>0</v>
      </c>
      <c r="J14" s="131">
        <v>0</v>
      </c>
      <c r="K14" s="131">
        <v>0</v>
      </c>
      <c r="L14" s="52">
        <v>0</v>
      </c>
      <c r="M14" s="52">
        <v>0</v>
      </c>
      <c r="N14" s="52">
        <v>0</v>
      </c>
    </row>
    <row r="15" spans="1:14" ht="13.5" customHeight="1">
      <c r="A15" s="8">
        <v>750</v>
      </c>
      <c r="B15" s="8">
        <v>75011</v>
      </c>
      <c r="C15" s="8">
        <v>4110</v>
      </c>
      <c r="D15" s="131">
        <v>0</v>
      </c>
      <c r="E15" s="131">
        <v>15855</v>
      </c>
      <c r="F15" s="131">
        <f aca="true" t="shared" si="0" ref="F15:F40">G15</f>
        <v>15855</v>
      </c>
      <c r="G15" s="131">
        <f aca="true" t="shared" si="1" ref="G15:G20">E15</f>
        <v>15855</v>
      </c>
      <c r="H15" s="131">
        <v>0</v>
      </c>
      <c r="I15" s="131">
        <v>0</v>
      </c>
      <c r="J15" s="131">
        <v>0</v>
      </c>
      <c r="K15" s="131">
        <v>0</v>
      </c>
      <c r="L15" s="52">
        <v>0</v>
      </c>
      <c r="M15" s="52">
        <v>0</v>
      </c>
      <c r="N15" s="52">
        <v>0</v>
      </c>
    </row>
    <row r="16" spans="1:14" ht="13.5" customHeight="1">
      <c r="A16" s="8">
        <v>750</v>
      </c>
      <c r="B16" s="8">
        <v>75011</v>
      </c>
      <c r="C16" s="8">
        <v>4120</v>
      </c>
      <c r="D16" s="131">
        <v>0</v>
      </c>
      <c r="E16" s="131">
        <v>2573</v>
      </c>
      <c r="F16" s="131">
        <f t="shared" si="0"/>
        <v>2573</v>
      </c>
      <c r="G16" s="131">
        <f t="shared" si="1"/>
        <v>2573</v>
      </c>
      <c r="H16" s="131">
        <v>0</v>
      </c>
      <c r="I16" s="131">
        <v>0</v>
      </c>
      <c r="J16" s="131">
        <v>0</v>
      </c>
      <c r="K16" s="131">
        <v>0</v>
      </c>
      <c r="L16" s="52">
        <v>0</v>
      </c>
      <c r="M16" s="52">
        <v>0</v>
      </c>
      <c r="N16" s="52">
        <v>0</v>
      </c>
    </row>
    <row r="17" spans="1:14" ht="13.5" customHeight="1">
      <c r="A17" s="8">
        <v>751</v>
      </c>
      <c r="B17" s="8">
        <v>75101</v>
      </c>
      <c r="C17" s="8">
        <v>2010</v>
      </c>
      <c r="D17" s="131">
        <v>3776</v>
      </c>
      <c r="E17" s="131">
        <v>0</v>
      </c>
      <c r="F17" s="131">
        <f t="shared" si="0"/>
        <v>0</v>
      </c>
      <c r="G17" s="131">
        <f t="shared" si="1"/>
        <v>0</v>
      </c>
      <c r="H17" s="131">
        <v>0</v>
      </c>
      <c r="I17" s="131">
        <v>0</v>
      </c>
      <c r="J17" s="131">
        <v>0</v>
      </c>
      <c r="K17" s="131">
        <v>0</v>
      </c>
      <c r="L17" s="52">
        <v>0</v>
      </c>
      <c r="M17" s="52">
        <v>0</v>
      </c>
      <c r="N17" s="52">
        <v>0</v>
      </c>
    </row>
    <row r="18" spans="1:14" ht="13.5" customHeight="1">
      <c r="A18" s="8">
        <v>751</v>
      </c>
      <c r="B18" s="8">
        <v>75101</v>
      </c>
      <c r="C18" s="8">
        <v>4010</v>
      </c>
      <c r="D18" s="131">
        <v>0</v>
      </c>
      <c r="E18" s="131">
        <v>3212</v>
      </c>
      <c r="F18" s="131">
        <f t="shared" si="0"/>
        <v>3212</v>
      </c>
      <c r="G18" s="131">
        <f t="shared" si="1"/>
        <v>3212</v>
      </c>
      <c r="H18" s="131">
        <v>0</v>
      </c>
      <c r="I18" s="131">
        <v>0</v>
      </c>
      <c r="J18" s="131">
        <v>0</v>
      </c>
      <c r="K18" s="131">
        <v>0</v>
      </c>
      <c r="L18" s="52">
        <v>0</v>
      </c>
      <c r="M18" s="52">
        <v>0</v>
      </c>
      <c r="N18" s="52">
        <v>0</v>
      </c>
    </row>
    <row r="19" spans="1:14" ht="13.5" customHeight="1">
      <c r="A19" s="8">
        <v>751</v>
      </c>
      <c r="B19" s="8">
        <v>75101</v>
      </c>
      <c r="C19" s="8">
        <v>4110</v>
      </c>
      <c r="D19" s="131">
        <v>0</v>
      </c>
      <c r="E19" s="131">
        <v>485</v>
      </c>
      <c r="F19" s="131">
        <f t="shared" si="0"/>
        <v>485</v>
      </c>
      <c r="G19" s="131">
        <f t="shared" si="1"/>
        <v>485</v>
      </c>
      <c r="H19" s="131">
        <v>0</v>
      </c>
      <c r="I19" s="131">
        <v>0</v>
      </c>
      <c r="J19" s="131">
        <v>0</v>
      </c>
      <c r="K19" s="131">
        <v>0</v>
      </c>
      <c r="L19" s="52">
        <v>0</v>
      </c>
      <c r="M19" s="52">
        <v>0</v>
      </c>
      <c r="N19" s="52">
        <v>0</v>
      </c>
    </row>
    <row r="20" spans="1:14" ht="13.5" customHeight="1">
      <c r="A20" s="8">
        <v>751</v>
      </c>
      <c r="B20" s="8">
        <v>75101</v>
      </c>
      <c r="C20" s="8">
        <v>4120</v>
      </c>
      <c r="D20" s="131">
        <v>0</v>
      </c>
      <c r="E20" s="131">
        <v>79</v>
      </c>
      <c r="F20" s="131">
        <f t="shared" si="0"/>
        <v>79</v>
      </c>
      <c r="G20" s="131">
        <f t="shared" si="1"/>
        <v>79</v>
      </c>
      <c r="H20" s="131">
        <v>0</v>
      </c>
      <c r="I20" s="131">
        <v>0</v>
      </c>
      <c r="J20" s="131">
        <v>0</v>
      </c>
      <c r="K20" s="131">
        <v>0</v>
      </c>
      <c r="L20" s="52">
        <v>0</v>
      </c>
      <c r="M20" s="52">
        <v>0</v>
      </c>
      <c r="N20" s="52">
        <v>0</v>
      </c>
    </row>
    <row r="21" spans="1:14" ht="13.5" customHeight="1">
      <c r="A21" s="8">
        <v>852</v>
      </c>
      <c r="B21" s="8">
        <v>85212</v>
      </c>
      <c r="C21" s="8">
        <v>2010</v>
      </c>
      <c r="D21" s="131">
        <v>7560975</v>
      </c>
      <c r="E21" s="131">
        <v>0</v>
      </c>
      <c r="F21" s="131">
        <f t="shared" si="0"/>
        <v>0</v>
      </c>
      <c r="G21" s="131">
        <v>0</v>
      </c>
      <c r="H21" s="131">
        <v>0</v>
      </c>
      <c r="I21" s="131">
        <v>0</v>
      </c>
      <c r="J21" s="131">
        <v>0</v>
      </c>
      <c r="K21" s="131">
        <v>0</v>
      </c>
      <c r="L21" s="52">
        <v>0</v>
      </c>
      <c r="M21" s="52">
        <v>0</v>
      </c>
      <c r="N21" s="52">
        <v>0</v>
      </c>
    </row>
    <row r="22" spans="1:14" ht="13.5" customHeight="1">
      <c r="A22" s="8">
        <v>852</v>
      </c>
      <c r="B22" s="8">
        <v>85212</v>
      </c>
      <c r="C22" s="8">
        <v>3110</v>
      </c>
      <c r="D22" s="131">
        <v>0</v>
      </c>
      <c r="E22" s="131">
        <v>7308905</v>
      </c>
      <c r="F22" s="131">
        <f>J22</f>
        <v>7308905</v>
      </c>
      <c r="G22" s="131">
        <v>0</v>
      </c>
      <c r="H22" s="131">
        <v>0</v>
      </c>
      <c r="I22" s="131">
        <v>0</v>
      </c>
      <c r="J22" s="131">
        <v>7308905</v>
      </c>
      <c r="K22" s="131">
        <v>0</v>
      </c>
      <c r="L22" s="52">
        <v>0</v>
      </c>
      <c r="M22" s="52">
        <v>0</v>
      </c>
      <c r="N22" s="52">
        <v>0</v>
      </c>
    </row>
    <row r="23" spans="1:14" ht="13.5" customHeight="1">
      <c r="A23" s="8">
        <v>852</v>
      </c>
      <c r="B23" s="8">
        <v>85212</v>
      </c>
      <c r="C23" s="8">
        <v>4010</v>
      </c>
      <c r="D23" s="131">
        <v>0</v>
      </c>
      <c r="E23" s="131">
        <v>135513</v>
      </c>
      <c r="F23" s="131">
        <f t="shared" si="0"/>
        <v>135513</v>
      </c>
      <c r="G23" s="131">
        <f>E23</f>
        <v>135513</v>
      </c>
      <c r="H23" s="131">
        <v>0</v>
      </c>
      <c r="I23" s="131">
        <v>0</v>
      </c>
      <c r="J23" s="131">
        <v>0</v>
      </c>
      <c r="K23" s="131">
        <v>0</v>
      </c>
      <c r="L23" s="52">
        <v>0</v>
      </c>
      <c r="M23" s="52">
        <v>0</v>
      </c>
      <c r="N23" s="52">
        <v>0</v>
      </c>
    </row>
    <row r="24" spans="1:14" ht="13.5" customHeight="1">
      <c r="A24" s="8">
        <v>852</v>
      </c>
      <c r="B24" s="8">
        <v>85212</v>
      </c>
      <c r="C24" s="8">
        <v>4040</v>
      </c>
      <c r="D24" s="131">
        <v>0</v>
      </c>
      <c r="E24" s="131">
        <v>10331</v>
      </c>
      <c r="F24" s="131">
        <f t="shared" si="0"/>
        <v>10331</v>
      </c>
      <c r="G24" s="131">
        <f>E24</f>
        <v>10331</v>
      </c>
      <c r="H24" s="131">
        <v>0</v>
      </c>
      <c r="I24" s="131">
        <v>0</v>
      </c>
      <c r="J24" s="131">
        <v>0</v>
      </c>
      <c r="K24" s="131">
        <v>0</v>
      </c>
      <c r="L24" s="52">
        <v>0</v>
      </c>
      <c r="M24" s="52">
        <v>0</v>
      </c>
      <c r="N24" s="52">
        <v>0</v>
      </c>
    </row>
    <row r="25" spans="1:14" ht="13.5" customHeight="1">
      <c r="A25" s="8">
        <v>852</v>
      </c>
      <c r="B25" s="8">
        <v>85212</v>
      </c>
      <c r="C25" s="8">
        <v>4110</v>
      </c>
      <c r="D25" s="131">
        <v>0</v>
      </c>
      <c r="E25" s="131">
        <v>54790</v>
      </c>
      <c r="F25" s="131">
        <f t="shared" si="0"/>
        <v>54790</v>
      </c>
      <c r="G25" s="131">
        <f>E25</f>
        <v>54790</v>
      </c>
      <c r="H25" s="131">
        <v>0</v>
      </c>
      <c r="I25" s="131">
        <v>0</v>
      </c>
      <c r="J25" s="131">
        <v>0</v>
      </c>
      <c r="K25" s="131">
        <v>0</v>
      </c>
      <c r="L25" s="169">
        <v>0</v>
      </c>
      <c r="M25" s="52">
        <v>0</v>
      </c>
      <c r="N25" s="52">
        <v>0</v>
      </c>
    </row>
    <row r="26" spans="1:14" ht="13.5" customHeight="1">
      <c r="A26" s="8">
        <v>852</v>
      </c>
      <c r="B26" s="8">
        <v>85212</v>
      </c>
      <c r="C26" s="8">
        <v>4120</v>
      </c>
      <c r="D26" s="131">
        <v>0</v>
      </c>
      <c r="E26" s="131">
        <v>3574</v>
      </c>
      <c r="F26" s="131">
        <f t="shared" si="0"/>
        <v>3574</v>
      </c>
      <c r="G26" s="131">
        <f>E26</f>
        <v>3574</v>
      </c>
      <c r="H26" s="131">
        <v>0</v>
      </c>
      <c r="I26" s="131">
        <v>0</v>
      </c>
      <c r="J26" s="131">
        <v>0</v>
      </c>
      <c r="K26" s="131">
        <v>0</v>
      </c>
      <c r="L26" s="52">
        <v>0</v>
      </c>
      <c r="M26" s="52">
        <v>0</v>
      </c>
      <c r="N26" s="52">
        <v>0</v>
      </c>
    </row>
    <row r="27" spans="1:14" ht="13.5" customHeight="1">
      <c r="A27" s="8">
        <v>852</v>
      </c>
      <c r="B27" s="8">
        <v>85212</v>
      </c>
      <c r="C27" s="8">
        <v>4170</v>
      </c>
      <c r="D27" s="131">
        <v>0</v>
      </c>
      <c r="E27" s="131">
        <v>2400</v>
      </c>
      <c r="F27" s="131">
        <f t="shared" si="0"/>
        <v>2400</v>
      </c>
      <c r="G27" s="131">
        <f>E27</f>
        <v>2400</v>
      </c>
      <c r="H27" s="131">
        <v>0</v>
      </c>
      <c r="I27" s="131">
        <v>0</v>
      </c>
      <c r="J27" s="131">
        <v>0</v>
      </c>
      <c r="K27" s="131">
        <v>0</v>
      </c>
      <c r="L27" s="52">
        <v>0</v>
      </c>
      <c r="M27" s="52">
        <v>0</v>
      </c>
      <c r="N27" s="52">
        <v>0</v>
      </c>
    </row>
    <row r="28" spans="1:14" ht="13.5" customHeight="1">
      <c r="A28" s="8">
        <v>852</v>
      </c>
      <c r="B28" s="8">
        <v>85212</v>
      </c>
      <c r="C28" s="8">
        <v>4210</v>
      </c>
      <c r="D28" s="131">
        <v>0</v>
      </c>
      <c r="E28" s="131">
        <v>8038</v>
      </c>
      <c r="F28" s="131">
        <f>H28</f>
        <v>8038</v>
      </c>
      <c r="G28" s="131">
        <v>0</v>
      </c>
      <c r="H28" s="131">
        <v>8038</v>
      </c>
      <c r="I28" s="131">
        <v>0</v>
      </c>
      <c r="J28" s="131">
        <v>0</v>
      </c>
      <c r="K28" s="131">
        <v>0</v>
      </c>
      <c r="L28" s="52">
        <v>0</v>
      </c>
      <c r="M28" s="52">
        <v>0</v>
      </c>
      <c r="N28" s="52">
        <v>0</v>
      </c>
    </row>
    <row r="29" spans="1:14" ht="13.5" customHeight="1">
      <c r="A29" s="8">
        <v>852</v>
      </c>
      <c r="B29" s="8">
        <v>85212</v>
      </c>
      <c r="C29" s="8">
        <v>4300</v>
      </c>
      <c r="D29" s="131">
        <v>0</v>
      </c>
      <c r="E29" s="131">
        <v>23944</v>
      </c>
      <c r="F29" s="131">
        <f aca="true" t="shared" si="2" ref="F29:F34">H29</f>
        <v>23944</v>
      </c>
      <c r="G29" s="131">
        <v>0</v>
      </c>
      <c r="H29" s="131">
        <v>23944</v>
      </c>
      <c r="I29" s="131">
        <v>0</v>
      </c>
      <c r="J29" s="131">
        <v>0</v>
      </c>
      <c r="K29" s="131">
        <v>0</v>
      </c>
      <c r="L29" s="52">
        <v>0</v>
      </c>
      <c r="M29" s="52">
        <v>0</v>
      </c>
      <c r="N29" s="52">
        <v>0</v>
      </c>
    </row>
    <row r="30" spans="1:14" ht="13.5" customHeight="1">
      <c r="A30" s="8">
        <v>852</v>
      </c>
      <c r="B30" s="8">
        <v>85212</v>
      </c>
      <c r="C30" s="8">
        <v>4370</v>
      </c>
      <c r="D30" s="131">
        <v>0</v>
      </c>
      <c r="E30" s="131">
        <v>3200</v>
      </c>
      <c r="F30" s="131">
        <f t="shared" si="2"/>
        <v>3200</v>
      </c>
      <c r="G30" s="131">
        <v>0</v>
      </c>
      <c r="H30" s="131">
        <v>3200</v>
      </c>
      <c r="I30" s="131">
        <v>0</v>
      </c>
      <c r="J30" s="131">
        <v>0</v>
      </c>
      <c r="K30" s="131">
        <v>0</v>
      </c>
      <c r="L30" s="52">
        <v>0</v>
      </c>
      <c r="M30" s="52">
        <v>0</v>
      </c>
      <c r="N30" s="52">
        <v>0</v>
      </c>
    </row>
    <row r="31" spans="1:14" ht="13.5" customHeight="1">
      <c r="A31" s="8">
        <v>852</v>
      </c>
      <c r="B31" s="8">
        <v>85212</v>
      </c>
      <c r="C31" s="8">
        <v>4440</v>
      </c>
      <c r="D31" s="131">
        <v>0</v>
      </c>
      <c r="E31" s="131">
        <v>4400</v>
      </c>
      <c r="F31" s="131">
        <f t="shared" si="2"/>
        <v>4400</v>
      </c>
      <c r="G31" s="131">
        <v>0</v>
      </c>
      <c r="H31" s="131">
        <v>4400</v>
      </c>
      <c r="I31" s="131">
        <v>0</v>
      </c>
      <c r="J31" s="131">
        <v>0</v>
      </c>
      <c r="K31" s="131">
        <v>0</v>
      </c>
      <c r="L31" s="52">
        <v>0</v>
      </c>
      <c r="M31" s="52">
        <v>0</v>
      </c>
      <c r="N31" s="52">
        <v>0</v>
      </c>
    </row>
    <row r="32" spans="1:14" ht="13.5" customHeight="1">
      <c r="A32" s="8">
        <v>852</v>
      </c>
      <c r="B32" s="8">
        <v>85212</v>
      </c>
      <c r="C32" s="8">
        <v>4700</v>
      </c>
      <c r="D32" s="131">
        <v>0</v>
      </c>
      <c r="E32" s="131">
        <v>2000</v>
      </c>
      <c r="F32" s="131">
        <f t="shared" si="2"/>
        <v>2000</v>
      </c>
      <c r="G32" s="131">
        <v>0</v>
      </c>
      <c r="H32" s="131">
        <v>2000</v>
      </c>
      <c r="I32" s="131">
        <v>0</v>
      </c>
      <c r="J32" s="131">
        <v>0</v>
      </c>
      <c r="K32" s="131">
        <v>0</v>
      </c>
      <c r="L32" s="52">
        <v>0</v>
      </c>
      <c r="M32" s="52">
        <v>0</v>
      </c>
      <c r="N32" s="52">
        <v>0</v>
      </c>
    </row>
    <row r="33" spans="1:14" ht="13.5" customHeight="1">
      <c r="A33" s="8">
        <v>852</v>
      </c>
      <c r="B33" s="8">
        <v>85212</v>
      </c>
      <c r="C33" s="8">
        <v>4740</v>
      </c>
      <c r="D33" s="131">
        <v>0</v>
      </c>
      <c r="E33" s="131">
        <v>1850</v>
      </c>
      <c r="F33" s="131">
        <f t="shared" si="2"/>
        <v>1850</v>
      </c>
      <c r="G33" s="131">
        <v>0</v>
      </c>
      <c r="H33" s="131">
        <v>1850</v>
      </c>
      <c r="I33" s="131">
        <v>0</v>
      </c>
      <c r="J33" s="131">
        <v>0</v>
      </c>
      <c r="K33" s="131">
        <v>0</v>
      </c>
      <c r="L33" s="52">
        <v>0</v>
      </c>
      <c r="M33" s="52">
        <v>0</v>
      </c>
      <c r="N33" s="52">
        <v>0</v>
      </c>
    </row>
    <row r="34" spans="1:14" ht="13.5" customHeight="1">
      <c r="A34" s="8">
        <v>852</v>
      </c>
      <c r="B34" s="8">
        <v>85212</v>
      </c>
      <c r="C34" s="8">
        <v>4750</v>
      </c>
      <c r="D34" s="131">
        <v>0</v>
      </c>
      <c r="E34" s="131">
        <f>F34</f>
        <v>2030</v>
      </c>
      <c r="F34" s="131">
        <f t="shared" si="2"/>
        <v>2030</v>
      </c>
      <c r="G34" s="131">
        <v>0</v>
      </c>
      <c r="H34" s="131">
        <v>2030</v>
      </c>
      <c r="I34" s="131">
        <v>0</v>
      </c>
      <c r="J34" s="131">
        <v>0</v>
      </c>
      <c r="K34" s="131">
        <v>0</v>
      </c>
      <c r="L34" s="52">
        <v>0</v>
      </c>
      <c r="M34" s="52">
        <v>0</v>
      </c>
      <c r="N34" s="52">
        <v>0</v>
      </c>
    </row>
    <row r="35" spans="1:14" ht="13.5" customHeight="1">
      <c r="A35" s="8">
        <v>852</v>
      </c>
      <c r="B35" s="8">
        <v>85228</v>
      </c>
      <c r="C35" s="8">
        <v>2010</v>
      </c>
      <c r="D35" s="131">
        <v>43835</v>
      </c>
      <c r="E35" s="131">
        <v>0</v>
      </c>
      <c r="F35" s="131">
        <f t="shared" si="0"/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52">
        <v>0</v>
      </c>
      <c r="M35" s="52">
        <v>0</v>
      </c>
      <c r="N35" s="52">
        <v>0</v>
      </c>
    </row>
    <row r="36" spans="1:14" ht="13.5" customHeight="1">
      <c r="A36" s="8">
        <v>852</v>
      </c>
      <c r="B36" s="8">
        <v>85228</v>
      </c>
      <c r="C36" s="8">
        <v>3020</v>
      </c>
      <c r="D36" s="131">
        <v>0</v>
      </c>
      <c r="E36" s="131">
        <f>F36</f>
        <v>125</v>
      </c>
      <c r="F36" s="131">
        <f>J36</f>
        <v>125</v>
      </c>
      <c r="G36" s="131">
        <v>0</v>
      </c>
      <c r="H36" s="131">
        <v>0</v>
      </c>
      <c r="I36" s="131">
        <v>0</v>
      </c>
      <c r="J36" s="131">
        <v>125</v>
      </c>
      <c r="K36" s="131">
        <v>0</v>
      </c>
      <c r="L36" s="52">
        <v>0</v>
      </c>
      <c r="M36" s="52">
        <v>0</v>
      </c>
      <c r="N36" s="52">
        <v>0</v>
      </c>
    </row>
    <row r="37" spans="1:14" ht="13.5" customHeight="1">
      <c r="A37" s="8">
        <v>852</v>
      </c>
      <c r="B37" s="8">
        <v>85228</v>
      </c>
      <c r="C37" s="8">
        <v>4010</v>
      </c>
      <c r="D37" s="131">
        <v>0</v>
      </c>
      <c r="E37" s="131">
        <v>32388</v>
      </c>
      <c r="F37" s="131">
        <f t="shared" si="0"/>
        <v>32388</v>
      </c>
      <c r="G37" s="131">
        <f>E37</f>
        <v>32388</v>
      </c>
      <c r="H37" s="131">
        <v>0</v>
      </c>
      <c r="I37" s="131">
        <v>0</v>
      </c>
      <c r="J37" s="131">
        <v>0</v>
      </c>
      <c r="K37" s="131">
        <v>0</v>
      </c>
      <c r="L37" s="52">
        <v>0</v>
      </c>
      <c r="M37" s="52">
        <v>0</v>
      </c>
      <c r="N37" s="52">
        <v>0</v>
      </c>
    </row>
    <row r="38" spans="1:14" ht="13.5" customHeight="1">
      <c r="A38" s="8">
        <v>852</v>
      </c>
      <c r="B38" s="8">
        <v>85228</v>
      </c>
      <c r="C38" s="8">
        <v>4040</v>
      </c>
      <c r="D38" s="131">
        <v>0</v>
      </c>
      <c r="E38" s="131">
        <v>2736</v>
      </c>
      <c r="F38" s="131">
        <f t="shared" si="0"/>
        <v>2736</v>
      </c>
      <c r="G38" s="131">
        <f>E38</f>
        <v>2736</v>
      </c>
      <c r="H38" s="131">
        <v>0</v>
      </c>
      <c r="I38" s="131">
        <v>0</v>
      </c>
      <c r="J38" s="131">
        <v>0</v>
      </c>
      <c r="K38" s="131">
        <v>0</v>
      </c>
      <c r="L38" s="52">
        <v>0</v>
      </c>
      <c r="M38" s="52">
        <v>0</v>
      </c>
      <c r="N38" s="52">
        <v>0</v>
      </c>
    </row>
    <row r="39" spans="1:14" ht="13.5" customHeight="1">
      <c r="A39" s="8">
        <v>852</v>
      </c>
      <c r="B39" s="8">
        <v>85228</v>
      </c>
      <c r="C39" s="8">
        <v>4110</v>
      </c>
      <c r="D39" s="131">
        <v>0</v>
      </c>
      <c r="E39" s="131">
        <v>5525</v>
      </c>
      <c r="F39" s="131">
        <f t="shared" si="0"/>
        <v>5525</v>
      </c>
      <c r="G39" s="131">
        <f>E39</f>
        <v>5525</v>
      </c>
      <c r="H39" s="131">
        <v>0</v>
      </c>
      <c r="I39" s="131">
        <v>0</v>
      </c>
      <c r="J39" s="131">
        <v>0</v>
      </c>
      <c r="K39" s="131">
        <v>0</v>
      </c>
      <c r="L39" s="52">
        <v>0</v>
      </c>
      <c r="M39" s="52">
        <v>0</v>
      </c>
      <c r="N39" s="52">
        <v>0</v>
      </c>
    </row>
    <row r="40" spans="1:14" ht="13.5" customHeight="1">
      <c r="A40" s="8">
        <v>852</v>
      </c>
      <c r="B40" s="8">
        <v>85228</v>
      </c>
      <c r="C40" s="8">
        <v>4120</v>
      </c>
      <c r="D40" s="131">
        <v>0</v>
      </c>
      <c r="E40" s="131">
        <v>861</v>
      </c>
      <c r="F40" s="131">
        <f t="shared" si="0"/>
        <v>861</v>
      </c>
      <c r="G40" s="131">
        <f>E40</f>
        <v>861</v>
      </c>
      <c r="H40" s="131">
        <v>0</v>
      </c>
      <c r="I40" s="131">
        <v>0</v>
      </c>
      <c r="J40" s="131">
        <v>0</v>
      </c>
      <c r="K40" s="131">
        <v>0</v>
      </c>
      <c r="L40" s="52">
        <v>0</v>
      </c>
      <c r="M40" s="52">
        <v>0</v>
      </c>
      <c r="N40" s="52">
        <v>0</v>
      </c>
    </row>
    <row r="41" spans="1:14" ht="13.5" customHeight="1">
      <c r="A41" s="8">
        <v>852</v>
      </c>
      <c r="B41" s="8">
        <v>85228</v>
      </c>
      <c r="C41" s="8">
        <v>4440</v>
      </c>
      <c r="D41" s="131">
        <v>0</v>
      </c>
      <c r="E41" s="131">
        <v>2200</v>
      </c>
      <c r="F41" s="131">
        <f>H41</f>
        <v>2200</v>
      </c>
      <c r="G41" s="131">
        <v>0</v>
      </c>
      <c r="H41" s="131">
        <v>2200</v>
      </c>
      <c r="I41" s="131">
        <v>0</v>
      </c>
      <c r="J41" s="131">
        <v>0</v>
      </c>
      <c r="K41" s="131">
        <v>0</v>
      </c>
      <c r="L41" s="52">
        <v>0</v>
      </c>
      <c r="M41" s="52">
        <v>0</v>
      </c>
      <c r="N41" s="52">
        <v>0</v>
      </c>
    </row>
    <row r="42" spans="1:14" s="130" customFormat="1" ht="13.5" customHeight="1">
      <c r="A42" s="232" t="s">
        <v>201</v>
      </c>
      <c r="B42" s="232"/>
      <c r="C42" s="232"/>
      <c r="D42" s="132">
        <f aca="true" t="shared" si="3" ref="D42:K42">SUM(D13:D41)</f>
        <v>7732014</v>
      </c>
      <c r="E42" s="132">
        <f>SUM(E13:E41)</f>
        <v>7732014</v>
      </c>
      <c r="F42" s="132">
        <f t="shared" si="3"/>
        <v>7732014</v>
      </c>
      <c r="G42" s="132">
        <f t="shared" si="3"/>
        <v>375322</v>
      </c>
      <c r="H42" s="132">
        <f t="shared" si="3"/>
        <v>47662</v>
      </c>
      <c r="I42" s="132">
        <v>0</v>
      </c>
      <c r="J42" s="132">
        <f t="shared" si="3"/>
        <v>7309030</v>
      </c>
      <c r="K42" s="132">
        <f t="shared" si="3"/>
        <v>0</v>
      </c>
      <c r="L42" s="170">
        <v>0</v>
      </c>
      <c r="M42" s="170">
        <v>0</v>
      </c>
      <c r="N42" s="170">
        <v>0</v>
      </c>
    </row>
    <row r="43" spans="5:7" ht="12.75">
      <c r="E43" s="74"/>
      <c r="F43" s="74"/>
      <c r="G43" s="106"/>
    </row>
    <row r="45" ht="12.75">
      <c r="N45" t="s">
        <v>639</v>
      </c>
    </row>
    <row r="46" ht="12.75">
      <c r="N46" t="s">
        <v>640</v>
      </c>
    </row>
    <row r="48" ht="12.75">
      <c r="N48" t="s">
        <v>641</v>
      </c>
    </row>
  </sheetData>
  <sheetProtection/>
  <mergeCells count="19">
    <mergeCell ref="A42:C42"/>
    <mergeCell ref="E8:E11"/>
    <mergeCell ref="F9:F11"/>
    <mergeCell ref="G9:J9"/>
    <mergeCell ref="D8:D11"/>
    <mergeCell ref="A8:A11"/>
    <mergeCell ref="B8:B11"/>
    <mergeCell ref="C8:C11"/>
    <mergeCell ref="F8:N8"/>
    <mergeCell ref="L9:N9"/>
    <mergeCell ref="K1:N5"/>
    <mergeCell ref="A6:N6"/>
    <mergeCell ref="K9:K11"/>
    <mergeCell ref="L10:L11"/>
    <mergeCell ref="M10:M11"/>
    <mergeCell ref="N10:N11"/>
    <mergeCell ref="G10:H10"/>
    <mergeCell ref="J10:J11"/>
    <mergeCell ref="I10:I11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2"/>
  <sheetViews>
    <sheetView view="pageBreakPreview" zoomScaleSheetLayoutView="100" workbookViewId="0" topLeftCell="A1">
      <selection activeCell="E36" sqref="E36"/>
    </sheetView>
  </sheetViews>
  <sheetFormatPr defaultColWidth="9.00390625" defaultRowHeight="12.75"/>
  <cols>
    <col min="1" max="1" width="23.375" style="1" customWidth="1"/>
    <col min="2" max="2" width="7.25390625" style="1" customWidth="1"/>
    <col min="3" max="3" width="9.00390625" style="1" customWidth="1"/>
    <col min="4" max="4" width="10.25390625" style="1" customWidth="1"/>
    <col min="5" max="5" width="7.625" style="33" customWidth="1"/>
    <col min="6" max="6" width="14.125" style="1" customWidth="1"/>
    <col min="7" max="7" width="14.375" style="1" customWidth="1"/>
    <col min="8" max="9" width="15.875" style="1" customWidth="1"/>
    <col min="10" max="12" width="10.375" style="0" customWidth="1"/>
    <col min="13" max="13" width="13.625" style="0" customWidth="1"/>
    <col min="14" max="14" width="12.00390625" style="0" customWidth="1"/>
    <col min="15" max="15" width="11.875" style="0" customWidth="1"/>
    <col min="16" max="16" width="13.125" style="0" customWidth="1"/>
    <col min="17" max="17" width="10.125" style="0" customWidth="1"/>
    <col min="18" max="18" width="12.25390625" style="0" customWidth="1"/>
    <col min="85" max="16384" width="9.125" style="1" customWidth="1"/>
  </cols>
  <sheetData>
    <row r="1" spans="14:16" ht="12.75" customHeight="1">
      <c r="N1" s="204" t="s">
        <v>165</v>
      </c>
      <c r="O1" s="204"/>
      <c r="P1" s="204"/>
    </row>
    <row r="2" spans="14:16" ht="12.75">
      <c r="N2" s="204"/>
      <c r="O2" s="204"/>
      <c r="P2" s="204"/>
    </row>
    <row r="3" spans="14:16" ht="12.75">
      <c r="N3" s="204"/>
      <c r="O3" s="204"/>
      <c r="P3" s="204"/>
    </row>
    <row r="4" spans="14:16" ht="31.5" customHeight="1">
      <c r="N4" s="204"/>
      <c r="O4" s="204"/>
      <c r="P4" s="204"/>
    </row>
    <row r="5" spans="1:18" ht="45" customHeight="1">
      <c r="A5" s="234" t="s">
        <v>613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7" ht="12.75">
      <c r="O7" s="16" t="s">
        <v>246</v>
      </c>
    </row>
    <row r="8" spans="1:84" ht="20.25" customHeight="1">
      <c r="A8" s="239" t="s">
        <v>279</v>
      </c>
      <c r="B8" s="221" t="s">
        <v>233</v>
      </c>
      <c r="C8" s="235" t="s">
        <v>234</v>
      </c>
      <c r="D8" s="220" t="s">
        <v>280</v>
      </c>
      <c r="E8" s="244" t="s">
        <v>235</v>
      </c>
      <c r="F8" s="220" t="s">
        <v>256</v>
      </c>
      <c r="G8" s="220" t="s">
        <v>237</v>
      </c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CC8" s="1"/>
      <c r="CD8" s="1"/>
      <c r="CE8" s="1"/>
      <c r="CF8" s="1"/>
    </row>
    <row r="9" spans="1:84" ht="20.25" customHeight="1">
      <c r="A9" s="240"/>
      <c r="B9" s="221"/>
      <c r="C9" s="236"/>
      <c r="D9" s="220"/>
      <c r="E9" s="244"/>
      <c r="F9" s="220"/>
      <c r="G9" s="220" t="s">
        <v>237</v>
      </c>
      <c r="H9" s="220"/>
      <c r="I9" s="220"/>
      <c r="J9" s="220"/>
      <c r="K9" s="220"/>
      <c r="L9" s="220"/>
      <c r="M9" s="220"/>
      <c r="N9" s="220"/>
      <c r="O9" s="239" t="s">
        <v>255</v>
      </c>
      <c r="P9" s="168" t="s">
        <v>237</v>
      </c>
      <c r="Q9" s="166"/>
      <c r="R9" s="167"/>
      <c r="CC9" s="1"/>
      <c r="CD9" s="1"/>
      <c r="CE9" s="1"/>
      <c r="CF9" s="1"/>
    </row>
    <row r="10" spans="1:84" ht="18" customHeight="1">
      <c r="A10" s="240"/>
      <c r="B10" s="221"/>
      <c r="C10" s="236"/>
      <c r="D10" s="221"/>
      <c r="E10" s="245"/>
      <c r="F10" s="220"/>
      <c r="G10" s="220" t="s">
        <v>254</v>
      </c>
      <c r="H10" s="220" t="s">
        <v>604</v>
      </c>
      <c r="I10" s="220"/>
      <c r="J10" s="220" t="s">
        <v>605</v>
      </c>
      <c r="K10" s="220" t="s">
        <v>606</v>
      </c>
      <c r="L10" s="220" t="s">
        <v>607</v>
      </c>
      <c r="M10" s="165"/>
      <c r="N10" s="165"/>
      <c r="O10" s="240"/>
      <c r="P10" s="220" t="s">
        <v>610</v>
      </c>
      <c r="Q10" s="220" t="s">
        <v>611</v>
      </c>
      <c r="R10" s="220" t="s">
        <v>612</v>
      </c>
      <c r="CC10" s="1"/>
      <c r="CD10" s="1"/>
      <c r="CE10" s="1"/>
      <c r="CF10" s="1"/>
    </row>
    <row r="11" spans="1:84" ht="126.75" customHeight="1">
      <c r="A11" s="241"/>
      <c r="B11" s="221"/>
      <c r="C11" s="237"/>
      <c r="D11" s="221"/>
      <c r="E11" s="245"/>
      <c r="F11" s="220"/>
      <c r="G11" s="220"/>
      <c r="H11" s="6" t="s">
        <v>602</v>
      </c>
      <c r="I11" s="6" t="s">
        <v>603</v>
      </c>
      <c r="J11" s="220"/>
      <c r="K11" s="220"/>
      <c r="L11" s="220"/>
      <c r="M11" s="6" t="s">
        <v>608</v>
      </c>
      <c r="N11" s="6" t="s">
        <v>609</v>
      </c>
      <c r="O11" s="241"/>
      <c r="P11" s="220"/>
      <c r="Q11" s="220"/>
      <c r="R11" s="220"/>
      <c r="CC11" s="1"/>
      <c r="CD11" s="1"/>
      <c r="CE11" s="1"/>
      <c r="CF11" s="1"/>
    </row>
    <row r="12" spans="1:84" ht="8.2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CC12" s="1"/>
      <c r="CD12" s="1"/>
      <c r="CE12" s="1"/>
      <c r="CF12" s="1"/>
    </row>
    <row r="13" spans="1:84" ht="50.25" customHeight="1">
      <c r="A13" s="242" t="s">
        <v>281</v>
      </c>
      <c r="B13" s="242"/>
      <c r="C13" s="242"/>
      <c r="D13" s="32">
        <f>+D14</f>
        <v>0</v>
      </c>
      <c r="E13" s="32" t="s">
        <v>560</v>
      </c>
      <c r="F13" s="116">
        <f>F14+F15</f>
        <v>1773423</v>
      </c>
      <c r="G13" s="116">
        <f aca="true" t="shared" si="0" ref="G13:O13">G14+G15</f>
        <v>0</v>
      </c>
      <c r="H13" s="116">
        <f t="shared" si="0"/>
        <v>0</v>
      </c>
      <c r="I13" s="116">
        <v>0</v>
      </c>
      <c r="J13" s="116">
        <f t="shared" si="0"/>
        <v>0</v>
      </c>
      <c r="K13" s="116">
        <v>0</v>
      </c>
      <c r="L13" s="116">
        <v>0</v>
      </c>
      <c r="M13" s="116">
        <f t="shared" si="0"/>
        <v>0</v>
      </c>
      <c r="N13" s="116">
        <f t="shared" si="0"/>
        <v>0</v>
      </c>
      <c r="O13" s="116">
        <f t="shared" si="0"/>
        <v>1773423</v>
      </c>
      <c r="P13" s="116">
        <f>O13</f>
        <v>1773423</v>
      </c>
      <c r="Q13" s="116">
        <v>0</v>
      </c>
      <c r="R13" s="116">
        <v>0</v>
      </c>
      <c r="CC13" s="1"/>
      <c r="CD13" s="1"/>
      <c r="CE13" s="1"/>
      <c r="CF13" s="1"/>
    </row>
    <row r="14" spans="1:84" ht="93.75" customHeight="1">
      <c r="A14" s="51" t="s">
        <v>223</v>
      </c>
      <c r="B14" s="8">
        <v>600</v>
      </c>
      <c r="C14" s="8">
        <v>60013</v>
      </c>
      <c r="D14" s="32">
        <v>0</v>
      </c>
      <c r="E14" s="119">
        <v>6050</v>
      </c>
      <c r="F14" s="116">
        <v>210000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f>F14</f>
        <v>210000</v>
      </c>
      <c r="P14" s="116">
        <f>O14</f>
        <v>210000</v>
      </c>
      <c r="Q14" s="116">
        <v>0</v>
      </c>
      <c r="R14" s="116">
        <v>0</v>
      </c>
      <c r="CC14" s="1"/>
      <c r="CD14" s="1"/>
      <c r="CE14" s="1"/>
      <c r="CF14" s="1"/>
    </row>
    <row r="15" spans="1:84" ht="58.5" customHeight="1">
      <c r="A15" s="51" t="s">
        <v>217</v>
      </c>
      <c r="B15" s="8">
        <v>926</v>
      </c>
      <c r="C15" s="8">
        <v>92601</v>
      </c>
      <c r="D15" s="32">
        <v>0</v>
      </c>
      <c r="E15" s="119">
        <v>6050</v>
      </c>
      <c r="F15" s="116">
        <v>1563423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1563423</v>
      </c>
      <c r="P15" s="116">
        <f>O15</f>
        <v>1563423</v>
      </c>
      <c r="Q15" s="116">
        <v>0</v>
      </c>
      <c r="R15" s="116">
        <v>0</v>
      </c>
      <c r="CC15" s="1"/>
      <c r="CD15" s="1"/>
      <c r="CE15" s="1"/>
      <c r="CF15" s="1"/>
    </row>
    <row r="16" spans="1:84" ht="51" customHeight="1">
      <c r="A16" s="242" t="s">
        <v>282</v>
      </c>
      <c r="B16" s="242"/>
      <c r="C16" s="242"/>
      <c r="D16" s="116"/>
      <c r="E16" s="119"/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CC16" s="1"/>
      <c r="CD16" s="1"/>
      <c r="CE16" s="1"/>
      <c r="CF16" s="1"/>
    </row>
    <row r="17" spans="1:84" ht="19.5" customHeight="1">
      <c r="A17" s="51"/>
      <c r="B17" s="51"/>
      <c r="C17" s="51"/>
      <c r="D17" s="116"/>
      <c r="E17" s="119"/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CC17" s="1"/>
      <c r="CD17" s="1"/>
      <c r="CE17" s="1"/>
      <c r="CF17" s="1"/>
    </row>
    <row r="18" spans="1:18" ht="51" customHeight="1">
      <c r="A18" s="242" t="s">
        <v>283</v>
      </c>
      <c r="B18" s="242"/>
      <c r="C18" s="242"/>
      <c r="D18" s="116"/>
      <c r="E18" s="119"/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</row>
    <row r="19" spans="1:18" ht="15">
      <c r="A19" s="243" t="s">
        <v>261</v>
      </c>
      <c r="B19" s="243"/>
      <c r="C19" s="243"/>
      <c r="D19" s="117">
        <f>D18+D16</f>
        <v>0</v>
      </c>
      <c r="E19" s="117" t="str">
        <f>E13</f>
        <v>X</v>
      </c>
      <c r="F19" s="117">
        <f aca="true" t="shared" si="1" ref="F19:R19">F13+F18+F16</f>
        <v>1773423</v>
      </c>
      <c r="G19" s="117">
        <f t="shared" si="1"/>
        <v>0</v>
      </c>
      <c r="H19" s="117">
        <f t="shared" si="1"/>
        <v>0</v>
      </c>
      <c r="I19" s="117">
        <f t="shared" si="1"/>
        <v>0</v>
      </c>
      <c r="J19" s="117">
        <f t="shared" si="1"/>
        <v>0</v>
      </c>
      <c r="K19" s="117">
        <f t="shared" si="1"/>
        <v>0</v>
      </c>
      <c r="L19" s="117">
        <f t="shared" si="1"/>
        <v>0</v>
      </c>
      <c r="M19" s="117">
        <f t="shared" si="1"/>
        <v>0</v>
      </c>
      <c r="N19" s="117">
        <f t="shared" si="1"/>
        <v>0</v>
      </c>
      <c r="O19" s="117">
        <f t="shared" si="1"/>
        <v>1773423</v>
      </c>
      <c r="P19" s="117">
        <f t="shared" si="1"/>
        <v>1773423</v>
      </c>
      <c r="Q19" s="117">
        <f t="shared" si="1"/>
        <v>0</v>
      </c>
      <c r="R19" s="117">
        <f t="shared" si="1"/>
        <v>0</v>
      </c>
    </row>
    <row r="21" spans="6:7" ht="12.75">
      <c r="F21" s="74"/>
      <c r="G21" s="74"/>
    </row>
    <row r="22" ht="12.75">
      <c r="F22" s="74"/>
    </row>
  </sheetData>
  <sheetProtection/>
  <mergeCells count="23">
    <mergeCell ref="A5:R5"/>
    <mergeCell ref="E8:E11"/>
    <mergeCell ref="F8:F11"/>
    <mergeCell ref="A8:A11"/>
    <mergeCell ref="B8:B11"/>
    <mergeCell ref="C8:C11"/>
    <mergeCell ref="D8:D11"/>
    <mergeCell ref="L10:L11"/>
    <mergeCell ref="G10:G11"/>
    <mergeCell ref="A18:C18"/>
    <mergeCell ref="A19:C19"/>
    <mergeCell ref="A13:C13"/>
    <mergeCell ref="A16:C16"/>
    <mergeCell ref="N1:P4"/>
    <mergeCell ref="K10:K11"/>
    <mergeCell ref="G8:R8"/>
    <mergeCell ref="G9:N9"/>
    <mergeCell ref="P10:P11"/>
    <mergeCell ref="Q10:Q11"/>
    <mergeCell ref="R10:R11"/>
    <mergeCell ref="O9:O11"/>
    <mergeCell ref="H10:I10"/>
    <mergeCell ref="J10:J11"/>
  </mergeCells>
  <printOptions horizontalCentered="1"/>
  <pageMargins left="0.5905511811023623" right="0.5905511811023623" top="1.1023622047244095" bottom="0.3937007874015748" header="0.5118110236220472" footer="0.5118110236220472"/>
  <pageSetup fitToHeight="2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2009-12-30T09:26:27Z</cp:lastPrinted>
  <dcterms:created xsi:type="dcterms:W3CDTF">1998-12-09T13:02:10Z</dcterms:created>
  <dcterms:modified xsi:type="dcterms:W3CDTF">2009-12-31T07:46:18Z</dcterms:modified>
  <cp:category/>
  <cp:version/>
  <cp:contentType/>
  <cp:contentStatus/>
</cp:coreProperties>
</file>